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2000" windowHeight="6360" tabRatio="912" activeTab="0"/>
  </bookViews>
  <sheets>
    <sheet name="Tisk10bM,J,D" sheetId="1" r:id="rId1"/>
  </sheets>
  <definedNames/>
  <calcPr fullCalcOnLoad="1"/>
</workbook>
</file>

<file path=xl/sharedStrings.xml><?xml version="1.0" encoding="utf-8"?>
<sst xmlns="http://schemas.openxmlformats.org/spreadsheetml/2006/main" count="159" uniqueCount="89">
  <si>
    <t>100m</t>
  </si>
  <si>
    <t>400m</t>
  </si>
  <si>
    <t>1.den</t>
  </si>
  <si>
    <t>2.den</t>
  </si>
  <si>
    <t>:</t>
  </si>
  <si>
    <t>1.</t>
  </si>
  <si>
    <t>2.</t>
  </si>
  <si>
    <t>b.</t>
  </si>
  <si>
    <t>Jméno</t>
  </si>
  <si>
    <t>Příjmení</t>
  </si>
  <si>
    <t>Dat.nar.</t>
  </si>
  <si>
    <t>Body</t>
  </si>
  <si>
    <t>1500m</t>
  </si>
  <si>
    <t>vítr</t>
  </si>
  <si>
    <t>Dálka</t>
  </si>
  <si>
    <t>Koule</t>
  </si>
  <si>
    <t>Výška</t>
  </si>
  <si>
    <t>110m př</t>
  </si>
  <si>
    <t>Disk</t>
  </si>
  <si>
    <t>Tyč</t>
  </si>
  <si>
    <t>Oštěp</t>
  </si>
  <si>
    <t>Michal</t>
  </si>
  <si>
    <t>body</t>
  </si>
  <si>
    <t>Klub</t>
  </si>
  <si>
    <t>Jan</t>
  </si>
  <si>
    <t>Pavel</t>
  </si>
  <si>
    <t>Daniel</t>
  </si>
  <si>
    <t>Tomáš</t>
  </si>
  <si>
    <t>Zajíček</t>
  </si>
  <si>
    <t>Miroslav</t>
  </si>
  <si>
    <t>Havlík</t>
  </si>
  <si>
    <t>Niedoba</t>
  </si>
  <si>
    <t>HKRAL</t>
  </si>
  <si>
    <t>AKMTR</t>
  </si>
  <si>
    <t>SAKCR</t>
  </si>
  <si>
    <t>ACPAR</t>
  </si>
  <si>
    <t>USORL</t>
  </si>
  <si>
    <t>Jiří</t>
  </si>
  <si>
    <t>LITOM</t>
  </si>
  <si>
    <t>Novotný</t>
  </si>
  <si>
    <t>Baar</t>
  </si>
  <si>
    <t>Cabal</t>
  </si>
  <si>
    <t>Kujal</t>
  </si>
  <si>
    <t>.1987</t>
  </si>
  <si>
    <t>Roman</t>
  </si>
  <si>
    <t>Luboš</t>
  </si>
  <si>
    <t>Růžička</t>
  </si>
  <si>
    <t>František</t>
  </si>
  <si>
    <t>Šmíd</t>
  </si>
  <si>
    <t>Flekač</t>
  </si>
  <si>
    <t>Fleisig</t>
  </si>
  <si>
    <t>Holec</t>
  </si>
  <si>
    <t>Vojtěch</t>
  </si>
  <si>
    <t>Fikar</t>
  </si>
  <si>
    <t>Jílek</t>
  </si>
  <si>
    <t>HVEPA</t>
  </si>
  <si>
    <t>Jiříček</t>
  </si>
  <si>
    <t>AFKCR</t>
  </si>
  <si>
    <t>David</t>
  </si>
  <si>
    <t>Čonka</t>
  </si>
  <si>
    <t>Leden</t>
  </si>
  <si>
    <t>Hostinský</t>
  </si>
  <si>
    <t>Kollátor</t>
  </si>
  <si>
    <t>Navrátil</t>
  </si>
  <si>
    <t>Bedřich</t>
  </si>
  <si>
    <t>Aleš</t>
  </si>
  <si>
    <t>Petr</t>
  </si>
  <si>
    <t>5</t>
  </si>
  <si>
    <t>11,50</t>
  </si>
  <si>
    <t>05,44</t>
  </si>
  <si>
    <t>15,41</t>
  </si>
  <si>
    <t>4</t>
  </si>
  <si>
    <t>44,66</t>
  </si>
  <si>
    <t>29,32</t>
  </si>
  <si>
    <t>04,93</t>
  </si>
  <si>
    <t>21,75</t>
  </si>
  <si>
    <t>39,96</t>
  </si>
  <si>
    <t>34,51</t>
  </si>
  <si>
    <t>03,43</t>
  </si>
  <si>
    <t>02,50</t>
  </si>
  <si>
    <t>54,56</t>
  </si>
  <si>
    <t>03,80</t>
  </si>
  <si>
    <t>MUŽI</t>
  </si>
  <si>
    <t>DOROSTENCI</t>
  </si>
  <si>
    <t>mimo přebor</t>
  </si>
  <si>
    <t xml:space="preserve">Městský stadion Litomyšl </t>
  </si>
  <si>
    <t>pořadatel : TJ Jiskra Litomyšl - oddíl atletiky</t>
  </si>
  <si>
    <t>ředitel závodu : Mgr. Vladimír Novotný</t>
  </si>
  <si>
    <t>hlavní rozhodčí : Petr Jonáš</t>
  </si>
</sst>
</file>

<file path=xl/styles.xml><?xml version="1.0" encoding="utf-8"?>
<styleSheet xmlns="http://schemas.openxmlformats.org/spreadsheetml/2006/main">
  <numFmts count="47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F&quot;\ #,##0_-;&quot;F&quot;\ #,##0\-"/>
    <numFmt numFmtId="173" formatCode="&quot;F&quot;\ #,##0_-;[Red]&quot;F&quot;\ #,##0\-"/>
    <numFmt numFmtId="174" formatCode="&quot;F&quot;\ #,##0.00_-;&quot;F&quot;\ #,##0.00\-"/>
    <numFmt numFmtId="175" formatCode="&quot;F&quot;\ #,##0.00_-;[Red]&quot;F&quot;\ #,##0.00\-"/>
    <numFmt numFmtId="176" formatCode="_-&quot;F&quot;\ * #,##0_-;_-&quot;F&quot;\ * #,##0\-;_-&quot;F&quot;\ * &quot;-&quot;_-;_-@_-"/>
    <numFmt numFmtId="177" formatCode="_-* #,##0_-;_-* #,##0\-;_-* &quot;-&quot;_-;_-@_-"/>
    <numFmt numFmtId="178" formatCode="_-&quot;F&quot;\ * #,##0.00_-;_-&quot;F&quot;\ * #,##0.00\-;_-&quot;F&quot;\ * &quot;-&quot;??_-;_-@_-"/>
    <numFmt numFmtId="179" formatCode="_-* #,##0.00_-;_-* #,##0.00\-;_-* &quot;-&quot;??_-;_-@_-"/>
    <numFmt numFmtId="180" formatCode="d/m/yy"/>
    <numFmt numFmtId="181" formatCode="d/m"/>
    <numFmt numFmtId="182" formatCode="d\-mmm\-yy"/>
    <numFmt numFmtId="183" formatCode="d\-mmm"/>
    <numFmt numFmtId="184" formatCode="h:mm\-d\o\p\./\od\p\."/>
    <numFmt numFmtId="185" formatCode="h:mm:ss\-d\o\p\./\od\p\."/>
    <numFmt numFmtId="186" formatCode="d/m/yy\-h:mm"/>
    <numFmt numFmtId="187" formatCode="&quot;F&quot;0;&quot;F&quot;0\-"/>
    <numFmt numFmtId="188" formatCode="0.0"/>
    <numFmt numFmtId="189" formatCode="&quot;F&quot;0.0;&quot;F&quot;0.0\-"/>
    <numFmt numFmtId="190" formatCode="_-* #,##0.0_-;_-* #,##0.0\-;_-* &quot;-&quot;??_-;_-@_-"/>
    <numFmt numFmtId="191" formatCode="_-* #,##0.000_-;_-* #,##0.000\-;_-* &quot;-&quot;??_-;_-@_-"/>
    <numFmt numFmtId="192" formatCode="_-* #,##0_-;_-* #,##0\-;_-* &quot;-&quot;??_-;_-@_-"/>
    <numFmt numFmtId="193" formatCode="0.000"/>
    <numFmt numFmtId="194" formatCode="dd/mm/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000\ 00"/>
    <numFmt numFmtId="199" formatCode="\A\A\A\A\A"/>
    <numFmt numFmtId="200" formatCode="\A\A\A\A\A\A\A\A\A\A\A\A\A\A\A\A\A\A\A\A\A"/>
    <numFmt numFmtId="201" formatCode="yy"/>
    <numFmt numFmtId="202" formatCode="[$-405]d\.\ mmmm\ yyyy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4" fontId="9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20" applyFont="1" applyAlignment="1">
      <alignment horizontal="left"/>
      <protection/>
    </xf>
    <xf numFmtId="0" fontId="1" fillId="0" borderId="0" xfId="20" applyFont="1">
      <alignment/>
      <protection/>
    </xf>
    <xf numFmtId="1" fontId="1" fillId="0" borderId="0" xfId="20" applyNumberFormat="1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0" fontId="0" fillId="0" borderId="0" xfId="20" applyFont="1" applyAlignment="1">
      <alignment horizontal="left"/>
      <protection/>
    </xf>
    <xf numFmtId="0" fontId="0" fillId="0" borderId="0" xfId="20" applyFont="1">
      <alignment/>
      <protection/>
    </xf>
    <xf numFmtId="0" fontId="8" fillId="0" borderId="0" xfId="20" applyFont="1" applyAlignment="1">
      <alignment horizontal="center"/>
      <protection/>
    </xf>
    <xf numFmtId="2" fontId="0" fillId="0" borderId="0" xfId="20" applyNumberFormat="1" applyFont="1" applyAlignment="1">
      <alignment horizontal="center"/>
      <protection/>
    </xf>
    <xf numFmtId="49" fontId="5" fillId="0" borderId="0" xfId="20" applyNumberFormat="1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1" fontId="0" fillId="0" borderId="0" xfId="20" applyNumberFormat="1" applyFont="1" applyAlignment="1">
      <alignment horizontal="right"/>
      <protection/>
    </xf>
    <xf numFmtId="49" fontId="0" fillId="0" borderId="0" xfId="20" applyNumberFormat="1" applyFont="1" applyAlignment="1">
      <alignment horizontal="center"/>
      <protection/>
    </xf>
    <xf numFmtId="0" fontId="0" fillId="0" borderId="0" xfId="20" applyFont="1" applyAlignment="1">
      <alignment horizontal="center"/>
      <protection/>
    </xf>
    <xf numFmtId="0" fontId="0" fillId="0" borderId="0" xfId="20">
      <alignment/>
      <protection/>
    </xf>
    <xf numFmtId="0" fontId="5" fillId="0" borderId="0" xfId="20" applyFont="1">
      <alignment/>
      <protection/>
    </xf>
    <xf numFmtId="2" fontId="5" fillId="0" borderId="0" xfId="20" applyNumberFormat="1" applyFont="1" applyAlignment="1">
      <alignment horizontal="center"/>
      <protection/>
    </xf>
    <xf numFmtId="0" fontId="0" fillId="0" borderId="0" xfId="20" applyFont="1" applyAlignment="1">
      <alignment horizontal="right"/>
      <protection/>
    </xf>
    <xf numFmtId="14" fontId="8" fillId="0" borderId="0" xfId="20" applyNumberFormat="1" applyFont="1" applyAlignment="1">
      <alignment horizontal="right"/>
      <protection/>
    </xf>
    <xf numFmtId="1" fontId="0" fillId="0" borderId="0" xfId="20" applyNumberFormat="1" applyFont="1" applyAlignment="1">
      <alignment horizontal="center"/>
      <protection/>
    </xf>
    <xf numFmtId="2" fontId="4" fillId="0" borderId="0" xfId="20" applyNumberFormat="1" applyFont="1" applyAlignment="1">
      <alignment horizontal="center"/>
      <protection/>
    </xf>
    <xf numFmtId="49" fontId="6" fillId="0" borderId="0" xfId="20" applyNumberFormat="1" applyFont="1" applyAlignment="1">
      <alignment horizontal="center"/>
      <protection/>
    </xf>
    <xf numFmtId="1" fontId="4" fillId="0" borderId="0" xfId="20" applyNumberFormat="1" applyFont="1" applyAlignment="1">
      <alignment horizontal="right"/>
      <protection/>
    </xf>
    <xf numFmtId="1" fontId="4" fillId="0" borderId="0" xfId="20" applyNumberFormat="1" applyFont="1" applyAlignment="1">
      <alignment horizontal="center"/>
      <protection/>
    </xf>
    <xf numFmtId="1" fontId="7" fillId="0" borderId="0" xfId="20" applyNumberFormat="1" applyFont="1" applyAlignment="1">
      <alignment horizontal="center"/>
      <protection/>
    </xf>
    <xf numFmtId="1" fontId="7" fillId="0" borderId="0" xfId="20" applyNumberFormat="1" applyFont="1" applyAlignment="1">
      <alignment horizontal="center"/>
      <protection/>
    </xf>
    <xf numFmtId="2" fontId="7" fillId="0" borderId="0" xfId="20" applyNumberFormat="1" applyFont="1" applyAlignment="1">
      <alignment horizontal="center"/>
      <protection/>
    </xf>
    <xf numFmtId="49" fontId="7" fillId="0" borderId="0" xfId="20" applyNumberFormat="1" applyFont="1" applyAlignment="1">
      <alignment horizontal="center"/>
      <protection/>
    </xf>
    <xf numFmtId="14" fontId="0" fillId="0" borderId="0" xfId="20" applyNumberFormat="1" applyFont="1" applyAlignment="1">
      <alignment horizontal="right"/>
      <protection/>
    </xf>
    <xf numFmtId="2" fontId="0" fillId="0" borderId="0" xfId="20" applyNumberFormat="1" applyFont="1" applyAlignment="1">
      <alignment horizontal="right"/>
      <protection/>
    </xf>
    <xf numFmtId="14" fontId="0" fillId="0" borderId="0" xfId="20" applyNumberFormat="1" applyFont="1" applyAlignment="1">
      <alignment horizontal="center"/>
      <protection/>
    </xf>
    <xf numFmtId="49" fontId="0" fillId="0" borderId="0" xfId="20" applyNumberFormat="1" applyFont="1" applyAlignment="1">
      <alignment horizontal="center"/>
      <protection/>
    </xf>
    <xf numFmtId="1" fontId="7" fillId="0" borderId="0" xfId="20" applyNumberFormat="1" applyFont="1" applyAlignment="1">
      <alignment horizontal="center"/>
      <protection/>
    </xf>
    <xf numFmtId="2" fontId="0" fillId="0" borderId="0" xfId="20" applyNumberFormat="1" applyFont="1" applyAlignment="1">
      <alignment horizontal="center"/>
      <protection/>
    </xf>
    <xf numFmtId="0" fontId="6" fillId="0" borderId="0" xfId="20" applyFont="1" applyAlignment="1">
      <alignment horizontal="left"/>
      <protection/>
    </xf>
    <xf numFmtId="0" fontId="6" fillId="0" borderId="0" xfId="20" applyFont="1">
      <alignment/>
      <protection/>
    </xf>
    <xf numFmtId="14" fontId="6" fillId="0" borderId="0" xfId="20" applyNumberFormat="1" applyFont="1" applyAlignment="1">
      <alignment horizontal="right"/>
      <protection/>
    </xf>
    <xf numFmtId="0" fontId="6" fillId="0" borderId="0" xfId="20" applyFont="1" applyAlignment="1">
      <alignment horizontal="center"/>
      <protection/>
    </xf>
    <xf numFmtId="1" fontId="6" fillId="0" borderId="0" xfId="20" applyNumberFormat="1" applyFont="1" applyAlignment="1">
      <alignment horizontal="center" vertical="center"/>
      <protection/>
    </xf>
    <xf numFmtId="2" fontId="6" fillId="0" borderId="0" xfId="20" applyNumberFormat="1" applyFont="1" applyAlignment="1">
      <alignment horizontal="center" vertical="center"/>
      <protection/>
    </xf>
    <xf numFmtId="49" fontId="6" fillId="0" borderId="0" xfId="20" applyNumberFormat="1" applyFont="1" applyAlignment="1">
      <alignment horizontal="center" vertical="center"/>
      <protection/>
    </xf>
    <xf numFmtId="1" fontId="6" fillId="0" borderId="0" xfId="20" applyNumberFormat="1" applyFont="1" applyAlignment="1">
      <alignment horizontal="center"/>
      <protection/>
    </xf>
    <xf numFmtId="2" fontId="6" fillId="0" borderId="0" xfId="20" applyNumberFormat="1" applyFont="1" applyAlignment="1">
      <alignment horizontal="center"/>
      <protection/>
    </xf>
    <xf numFmtId="0" fontId="0" fillId="0" borderId="0" xfId="20" applyFont="1" applyAlignment="1">
      <alignment horizontal="left"/>
      <protection/>
    </xf>
    <xf numFmtId="49" fontId="5" fillId="0" borderId="0" xfId="20" applyNumberFormat="1" applyFont="1" applyAlignment="1">
      <alignment horizontal="center"/>
      <protection/>
    </xf>
    <xf numFmtId="0" fontId="0" fillId="0" borderId="0" xfId="20" applyFont="1">
      <alignment/>
      <protection/>
    </xf>
    <xf numFmtId="0" fontId="0" fillId="0" borderId="0" xfId="20" applyFont="1" applyAlignment="1">
      <alignment horizontal="center"/>
      <protection/>
    </xf>
    <xf numFmtId="1" fontId="0" fillId="0" borderId="0" xfId="20" applyNumberFormat="1" applyFont="1" applyAlignment="1">
      <alignment horizontal="right"/>
      <protection/>
    </xf>
    <xf numFmtId="49" fontId="6" fillId="0" borderId="0" xfId="20" applyNumberFormat="1" applyFont="1">
      <alignment/>
      <protection/>
    </xf>
    <xf numFmtId="0" fontId="8" fillId="0" borderId="0" xfId="20" applyNumberFormat="1" applyFont="1" applyAlignment="1">
      <alignment/>
      <protection/>
    </xf>
    <xf numFmtId="2" fontId="15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20" applyFont="1">
      <alignment/>
      <protection/>
    </xf>
    <xf numFmtId="0" fontId="10" fillId="0" borderId="0" xfId="20" applyFont="1" applyAlignment="1">
      <alignment horizontal="center"/>
      <protection/>
    </xf>
    <xf numFmtId="0" fontId="10" fillId="0" borderId="0" xfId="20" applyFont="1">
      <alignment/>
      <protection/>
    </xf>
    <xf numFmtId="0" fontId="1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KP-víceboje-Olomouc 2003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B301"/>
  <sheetViews>
    <sheetView tabSelected="1" workbookViewId="0" topLeftCell="A1">
      <selection activeCell="N25" sqref="N25"/>
    </sheetView>
  </sheetViews>
  <sheetFormatPr defaultColWidth="9.140625" defaultRowHeight="12.75"/>
  <cols>
    <col min="1" max="1" width="3.57421875" style="50" customWidth="1"/>
    <col min="2" max="2" width="9.00390625" style="38" customWidth="1"/>
    <col min="3" max="3" width="12.28125" style="34" customWidth="1"/>
    <col min="4" max="4" width="10.7109375" style="51" customWidth="1"/>
    <col min="5" max="5" width="8.8515625" style="39" customWidth="1"/>
    <col min="6" max="6" width="5.8515625" style="34" customWidth="1"/>
    <col min="7" max="7" width="2.57421875" style="37" bestFit="1" customWidth="1"/>
    <col min="8" max="8" width="6.421875" style="40" customWidth="1"/>
    <col min="9" max="9" width="4.00390625" style="41" customWidth="1"/>
    <col min="10" max="10" width="4.00390625" style="42" customWidth="1"/>
    <col min="11" max="11" width="6.421875" style="40" customWidth="1"/>
    <col min="12" max="12" width="3.7109375" style="41" customWidth="1"/>
    <col min="13" max="13" width="4.00390625" style="42" customWidth="1"/>
    <col min="14" max="14" width="6.421875" style="40" customWidth="1"/>
    <col min="15" max="15" width="4.00390625" style="42" customWidth="1"/>
    <col min="16" max="16" width="6.421875" style="40" customWidth="1"/>
    <col min="17" max="17" width="4.00390625" style="42" customWidth="1"/>
    <col min="18" max="18" width="6.421875" style="40" customWidth="1"/>
    <col min="19" max="19" width="4.00390625" style="42" customWidth="1"/>
    <col min="20" max="20" width="4.8515625" style="43" customWidth="1"/>
    <col min="21" max="21" width="8.28125" style="40" bestFit="1" customWidth="1"/>
    <col min="22" max="22" width="4.00390625" style="41" customWidth="1"/>
    <col min="23" max="23" width="4.00390625" style="42" customWidth="1"/>
    <col min="24" max="24" width="6.421875" style="40" customWidth="1"/>
    <col min="25" max="25" width="4.00390625" style="42" customWidth="1"/>
    <col min="26" max="26" width="6.421875" style="40" customWidth="1"/>
    <col min="27" max="27" width="4.00390625" style="42" customWidth="1"/>
    <col min="28" max="28" width="6.421875" style="40" customWidth="1"/>
    <col min="29" max="29" width="4.00390625" style="42" customWidth="1"/>
    <col min="30" max="30" width="2.00390625" style="44" bestFit="1" customWidth="1"/>
    <col min="31" max="31" width="1.421875" style="52" customWidth="1"/>
    <col min="32" max="32" width="5.7109375" style="45" customWidth="1"/>
    <col min="33" max="33" width="4.00390625" style="42" customWidth="1"/>
    <col min="34" max="34" width="4.8515625" style="43" customWidth="1"/>
    <col min="35" max="36" width="5.57421875" style="46" customWidth="1"/>
    <col min="37" max="37" width="8.8515625" style="38" customWidth="1"/>
    <col min="38" max="38" width="9.140625" style="47" customWidth="1"/>
    <col min="39" max="39" width="4.00390625" style="46" customWidth="1"/>
    <col min="40" max="40" width="9.140625" style="47" customWidth="1"/>
    <col min="41" max="41" width="4.00390625" style="46" customWidth="1"/>
    <col min="42" max="45" width="9.140625" style="47" customWidth="1"/>
    <col min="46" max="46" width="5.00390625" style="46" customWidth="1"/>
    <col min="47" max="49" width="9.140625" style="47" customWidth="1"/>
    <col min="50" max="51" width="4.00390625" style="46" customWidth="1"/>
    <col min="52" max="52" width="9.140625" style="47" customWidth="1"/>
    <col min="53" max="16384" width="8.8515625" style="38" customWidth="1"/>
  </cols>
  <sheetData>
    <row r="2" spans="1:6" ht="12.75">
      <c r="A2" s="82" t="s">
        <v>85</v>
      </c>
      <c r="B2" s="39"/>
      <c r="D2" s="37"/>
      <c r="E2" s="40"/>
      <c r="F2" s="41"/>
    </row>
    <row r="3" spans="1:6" ht="12.75">
      <c r="A3" s="82" t="s">
        <v>86</v>
      </c>
      <c r="B3" s="39"/>
      <c r="D3" s="37"/>
      <c r="E3" s="40"/>
      <c r="F3" s="41"/>
    </row>
    <row r="4" spans="1:6" ht="12.75">
      <c r="A4" s="82" t="s">
        <v>87</v>
      </c>
      <c r="B4" s="39"/>
      <c r="D4" s="37"/>
      <c r="E4" s="40"/>
      <c r="F4" s="41"/>
    </row>
    <row r="5" spans="1:6" ht="12.75">
      <c r="A5" s="82" t="s">
        <v>88</v>
      </c>
      <c r="B5" s="39"/>
      <c r="D5" s="37"/>
      <c r="E5" s="40"/>
      <c r="F5" s="41"/>
    </row>
    <row r="6" spans="1:6" ht="12.75">
      <c r="A6" s="82"/>
      <c r="B6" s="39"/>
      <c r="D6" s="37"/>
      <c r="E6" s="40"/>
      <c r="F6" s="41"/>
    </row>
    <row r="7" spans="1:36" ht="12.75">
      <c r="A7" s="23"/>
      <c r="B7" s="16" t="s">
        <v>83</v>
      </c>
      <c r="C7" s="16"/>
      <c r="D7" s="24"/>
      <c r="E7" s="25"/>
      <c r="F7" s="16"/>
      <c r="G7" s="23"/>
      <c r="H7" s="26"/>
      <c r="I7" s="27"/>
      <c r="J7" s="28"/>
      <c r="K7" s="26"/>
      <c r="L7" s="27"/>
      <c r="M7" s="28"/>
      <c r="N7" s="26"/>
      <c r="O7" s="28"/>
      <c r="P7" s="26"/>
      <c r="Q7" s="28"/>
      <c r="R7" s="26"/>
      <c r="S7" s="28"/>
      <c r="T7" s="29"/>
      <c r="U7" s="26"/>
      <c r="V7" s="27"/>
      <c r="W7" s="28"/>
      <c r="X7" s="26"/>
      <c r="Y7" s="28"/>
      <c r="Z7" s="26"/>
      <c r="AA7" s="28"/>
      <c r="AB7" s="26"/>
      <c r="AC7" s="28"/>
      <c r="AD7" s="30"/>
      <c r="AE7" s="31"/>
      <c r="AF7" s="32"/>
      <c r="AG7" s="28"/>
      <c r="AH7" s="28"/>
      <c r="AI7" s="28"/>
      <c r="AJ7" s="28"/>
    </row>
    <row r="8" spans="1:36" ht="12.75">
      <c r="A8" s="7"/>
      <c r="B8" s="1" t="s">
        <v>8</v>
      </c>
      <c r="C8" s="16" t="s">
        <v>9</v>
      </c>
      <c r="D8" s="22" t="s">
        <v>10</v>
      </c>
      <c r="E8" s="21" t="s">
        <v>23</v>
      </c>
      <c r="F8" s="16" t="s">
        <v>11</v>
      </c>
      <c r="G8" s="7"/>
      <c r="H8" s="4" t="s">
        <v>0</v>
      </c>
      <c r="I8" s="18" t="s">
        <v>13</v>
      </c>
      <c r="J8" s="15" t="s">
        <v>22</v>
      </c>
      <c r="K8" s="4" t="s">
        <v>14</v>
      </c>
      <c r="L8" s="18" t="s">
        <v>13</v>
      </c>
      <c r="M8" s="15" t="s">
        <v>22</v>
      </c>
      <c r="N8" s="4" t="s">
        <v>15</v>
      </c>
      <c r="O8" s="15" t="s">
        <v>22</v>
      </c>
      <c r="P8" s="4" t="s">
        <v>16</v>
      </c>
      <c r="Q8" s="15" t="s">
        <v>22</v>
      </c>
      <c r="R8" s="4" t="s">
        <v>1</v>
      </c>
      <c r="S8" s="15" t="s">
        <v>22</v>
      </c>
      <c r="T8" s="14" t="s">
        <v>2</v>
      </c>
      <c r="U8" s="4" t="s">
        <v>17</v>
      </c>
      <c r="V8" s="18" t="s">
        <v>13</v>
      </c>
      <c r="W8" s="15" t="s">
        <v>22</v>
      </c>
      <c r="X8" s="4" t="s">
        <v>18</v>
      </c>
      <c r="Y8" s="15" t="s">
        <v>22</v>
      </c>
      <c r="Z8" s="4" t="s">
        <v>19</v>
      </c>
      <c r="AA8" s="15" t="s">
        <v>22</v>
      </c>
      <c r="AB8" s="4" t="s">
        <v>20</v>
      </c>
      <c r="AC8" s="15" t="s">
        <v>22</v>
      </c>
      <c r="AD8" s="8"/>
      <c r="AE8" s="10" t="s">
        <v>12</v>
      </c>
      <c r="AF8" s="6"/>
      <c r="AG8" s="15" t="s">
        <v>22</v>
      </c>
      <c r="AH8" s="15"/>
      <c r="AI8" s="15" t="s">
        <v>2</v>
      </c>
      <c r="AJ8" s="15" t="s">
        <v>3</v>
      </c>
    </row>
    <row r="9" spans="1:36" ht="12.75">
      <c r="A9" s="1"/>
      <c r="B9" s="1"/>
      <c r="C9" s="16"/>
      <c r="D9" s="20"/>
      <c r="E9" s="21"/>
      <c r="F9" s="17"/>
      <c r="G9" s="7"/>
      <c r="H9" s="4"/>
      <c r="I9" s="18"/>
      <c r="J9" s="15"/>
      <c r="K9" s="4"/>
      <c r="L9" s="18"/>
      <c r="M9" s="15"/>
      <c r="N9" s="4"/>
      <c r="O9" s="15"/>
      <c r="P9" s="4"/>
      <c r="Q9" s="15"/>
      <c r="R9" s="4"/>
      <c r="S9" s="15"/>
      <c r="T9" s="14"/>
      <c r="U9" s="4"/>
      <c r="V9" s="18"/>
      <c r="W9" s="15"/>
      <c r="X9" s="4"/>
      <c r="Y9" s="15"/>
      <c r="Z9" s="4"/>
      <c r="AA9" s="15"/>
      <c r="AB9" s="4"/>
      <c r="AC9" s="15"/>
      <c r="AD9" s="8"/>
      <c r="AE9" s="5" t="s">
        <v>4</v>
      </c>
      <c r="AF9" s="6"/>
      <c r="AG9" s="15"/>
      <c r="AH9" s="15"/>
      <c r="AI9" s="15">
        <f>SUM(J9,M9,O9,Q9,S9)</f>
        <v>0</v>
      </c>
      <c r="AJ9" s="15">
        <f>SUM(W9,Y9,AA9,AC9,AG9)</f>
        <v>0</v>
      </c>
    </row>
    <row r="10" spans="1:53" s="34" customFormat="1" ht="12.75">
      <c r="A10" s="3">
        <v>1</v>
      </c>
      <c r="B10" s="1" t="s">
        <v>44</v>
      </c>
      <c r="C10" s="93" t="s">
        <v>49</v>
      </c>
      <c r="D10" s="20">
        <v>32036</v>
      </c>
      <c r="E10" s="21" t="s">
        <v>34</v>
      </c>
      <c r="F10" s="94">
        <f aca="true" t="shared" si="0" ref="F10:F21">SUM(J10,M10,O10,Q10,S10,W10,Y10,AA10,AC10,AG10)</f>
        <v>5547</v>
      </c>
      <c r="G10" s="7" t="s">
        <v>7</v>
      </c>
      <c r="H10" s="2">
        <v>12</v>
      </c>
      <c r="I10" s="19"/>
      <c r="J10" s="15">
        <f aca="true" t="shared" si="1" ref="J10:J16">IF(H10&lt;&gt;0,INT(25.4347*(18-H10)^1.81),0)</f>
        <v>651</v>
      </c>
      <c r="K10" s="2">
        <v>5.49</v>
      </c>
      <c r="L10" s="19"/>
      <c r="M10" s="15">
        <f aca="true" t="shared" si="2" ref="M10:M16">IF(K10&lt;&gt;0,INT(0.14354*((K10*100)-220)^1.4),0)</f>
        <v>479</v>
      </c>
      <c r="N10" s="2">
        <v>10.51</v>
      </c>
      <c r="O10" s="15">
        <f aca="true" t="shared" si="3" ref="O10:O25">IF(N10&lt;&gt;0,INT(51.39*(N10-1.5)^1.05),0)</f>
        <v>516</v>
      </c>
      <c r="P10" s="2">
        <v>1.7</v>
      </c>
      <c r="Q10" s="15">
        <f aca="true" t="shared" si="4" ref="Q10:Q25">IF(P10&lt;&gt;0,INT(0.8465*((P10*100)-75)^1.42),0)</f>
        <v>544</v>
      </c>
      <c r="R10" s="2">
        <v>54.31</v>
      </c>
      <c r="S10" s="15">
        <f aca="true" t="shared" si="5" ref="S10:S25">IF(R10&lt;&gt;0,INT(1.53775*(82-R10)^1.81),0)</f>
        <v>627</v>
      </c>
      <c r="T10" s="14">
        <f aca="true" t="shared" si="6" ref="T10:T25">SUM(J10,M10,O10,Q10,S10)</f>
        <v>2817</v>
      </c>
      <c r="U10" s="2">
        <v>15.68</v>
      </c>
      <c r="V10" s="19"/>
      <c r="W10" s="15">
        <f aca="true" t="shared" si="7" ref="W10:W16">IF(U10&lt;&gt;0,INT(5.74352*(28.5-U10)^1.92),0)</f>
        <v>769</v>
      </c>
      <c r="X10" s="2">
        <v>25.79</v>
      </c>
      <c r="Y10" s="15">
        <f aca="true" t="shared" si="8" ref="Y10:Y22">IF(X10&lt;&gt;0,INT(12.91*(X10-4)^1.1),0)</f>
        <v>382</v>
      </c>
      <c r="Z10" s="2">
        <v>3.4</v>
      </c>
      <c r="AA10" s="15">
        <f aca="true" t="shared" si="9" ref="AA10:AA21">IF(Z10&lt;&gt;0,INT(0.2797*((Z10*100)-100)^1.35),0)</f>
        <v>457</v>
      </c>
      <c r="AB10" s="2">
        <v>42</v>
      </c>
      <c r="AC10" s="15">
        <f aca="true" t="shared" si="10" ref="AC10:AC21">IF(AB10&lt;&gt;0,INT(10.14*(AB10-7)^1.08),0)</f>
        <v>471</v>
      </c>
      <c r="AD10" s="9" t="s">
        <v>71</v>
      </c>
      <c r="AE10" s="5" t="s">
        <v>4</v>
      </c>
      <c r="AF10" s="6" t="s">
        <v>72</v>
      </c>
      <c r="AG10" s="15">
        <f aca="true" t="shared" si="11" ref="AG10:AG16">IF(AD10+AF10&lt;&gt;0,INT(0.03768*(480-((AD10*60)+AF10))^1.85),0)</f>
        <v>651</v>
      </c>
      <c r="AH10" s="15"/>
      <c r="AI10" s="15">
        <f aca="true" t="shared" si="12" ref="AI10:AI16">SUM(J10,M10,O10,Q10,S10)</f>
        <v>2817</v>
      </c>
      <c r="AJ10" s="15">
        <f aca="true" t="shared" si="13" ref="AJ10:AJ16">SUM(W10,Y10,AA10,AC10,AG10)</f>
        <v>2730</v>
      </c>
      <c r="AK10" s="15"/>
      <c r="AL10" s="9"/>
      <c r="AM10" s="5"/>
      <c r="AN10" s="6"/>
      <c r="AO10" s="15"/>
      <c r="AP10" s="15"/>
      <c r="AQ10" s="15"/>
      <c r="AR10" s="15"/>
      <c r="AV10" s="36"/>
      <c r="AZ10" s="36"/>
      <c r="BA10" s="36"/>
    </row>
    <row r="11" spans="1:54" ht="12.75">
      <c r="A11" s="3">
        <v>2</v>
      </c>
      <c r="B11" s="1" t="s">
        <v>52</v>
      </c>
      <c r="C11" s="93" t="s">
        <v>53</v>
      </c>
      <c r="D11" s="20">
        <v>32078</v>
      </c>
      <c r="E11" s="21" t="s">
        <v>35</v>
      </c>
      <c r="F11" s="94">
        <f t="shared" si="0"/>
        <v>5524</v>
      </c>
      <c r="G11" s="7" t="s">
        <v>7</v>
      </c>
      <c r="H11" s="2">
        <v>11.91</v>
      </c>
      <c r="I11" s="19"/>
      <c r="J11" s="15">
        <f t="shared" si="1"/>
        <v>669</v>
      </c>
      <c r="K11" s="2">
        <v>5.53</v>
      </c>
      <c r="L11" s="19"/>
      <c r="M11" s="15">
        <f t="shared" si="2"/>
        <v>487</v>
      </c>
      <c r="N11" s="2">
        <v>11.45</v>
      </c>
      <c r="O11" s="15">
        <f t="shared" si="3"/>
        <v>573</v>
      </c>
      <c r="P11" s="2">
        <v>1.76</v>
      </c>
      <c r="Q11" s="15">
        <f t="shared" si="4"/>
        <v>593</v>
      </c>
      <c r="R11" s="2">
        <v>53.35</v>
      </c>
      <c r="S11" s="15">
        <f t="shared" si="5"/>
        <v>667</v>
      </c>
      <c r="T11" s="14">
        <f t="shared" si="6"/>
        <v>2989</v>
      </c>
      <c r="U11" s="2">
        <v>16.85</v>
      </c>
      <c r="V11" s="19"/>
      <c r="W11" s="15">
        <f t="shared" si="7"/>
        <v>640</v>
      </c>
      <c r="X11" s="2">
        <v>32.12</v>
      </c>
      <c r="Y11" s="15">
        <f t="shared" si="8"/>
        <v>506</v>
      </c>
      <c r="Z11" s="2">
        <v>3.3</v>
      </c>
      <c r="AA11" s="15">
        <f t="shared" si="9"/>
        <v>431</v>
      </c>
      <c r="AB11" s="2">
        <v>30.55</v>
      </c>
      <c r="AC11" s="15">
        <f t="shared" si="10"/>
        <v>307</v>
      </c>
      <c r="AD11" s="9" t="s">
        <v>71</v>
      </c>
      <c r="AE11" s="5" t="s">
        <v>4</v>
      </c>
      <c r="AF11" s="6" t="s">
        <v>72</v>
      </c>
      <c r="AG11" s="15">
        <f t="shared" si="11"/>
        <v>651</v>
      </c>
      <c r="AH11" s="15"/>
      <c r="AI11" s="15">
        <f t="shared" si="12"/>
        <v>2989</v>
      </c>
      <c r="AJ11" s="15">
        <f t="shared" si="13"/>
        <v>2535</v>
      </c>
      <c r="AK11" s="46"/>
      <c r="AL11" s="46"/>
      <c r="AM11" s="38"/>
      <c r="AQ11" s="46"/>
      <c r="AT11" s="47"/>
      <c r="AV11" s="46"/>
      <c r="AX11" s="47"/>
      <c r="AY11" s="47"/>
      <c r="AZ11" s="46"/>
      <c r="BA11" s="46"/>
      <c r="BB11" s="47"/>
    </row>
    <row r="12" spans="1:53" s="90" customFormat="1" ht="12.75">
      <c r="A12" s="12">
        <v>3</v>
      </c>
      <c r="B12" s="11" t="s">
        <v>24</v>
      </c>
      <c r="C12" s="16" t="s">
        <v>42</v>
      </c>
      <c r="D12" s="24">
        <v>31863</v>
      </c>
      <c r="E12" s="25" t="s">
        <v>32</v>
      </c>
      <c r="F12" s="17">
        <f t="shared" si="0"/>
        <v>5292</v>
      </c>
      <c r="G12" s="13" t="s">
        <v>7</v>
      </c>
      <c r="H12" s="83">
        <v>12.3</v>
      </c>
      <c r="I12" s="84"/>
      <c r="J12" s="28">
        <f t="shared" si="1"/>
        <v>593</v>
      </c>
      <c r="K12" s="83">
        <v>5.89</v>
      </c>
      <c r="L12" s="84"/>
      <c r="M12" s="28">
        <f t="shared" si="2"/>
        <v>563</v>
      </c>
      <c r="N12" s="83">
        <v>12.18</v>
      </c>
      <c r="O12" s="28">
        <f t="shared" si="3"/>
        <v>617</v>
      </c>
      <c r="P12" s="83">
        <v>1.55</v>
      </c>
      <c r="Q12" s="28">
        <f t="shared" si="4"/>
        <v>426</v>
      </c>
      <c r="R12" s="83">
        <v>55.03</v>
      </c>
      <c r="S12" s="28">
        <f t="shared" si="5"/>
        <v>598</v>
      </c>
      <c r="T12" s="29">
        <f t="shared" si="6"/>
        <v>2797</v>
      </c>
      <c r="U12" s="83">
        <v>17.34</v>
      </c>
      <c r="V12" s="84"/>
      <c r="W12" s="28">
        <f t="shared" si="7"/>
        <v>589</v>
      </c>
      <c r="X12" s="83">
        <v>33.53</v>
      </c>
      <c r="Y12" s="28">
        <f t="shared" si="8"/>
        <v>534</v>
      </c>
      <c r="Z12" s="83">
        <v>2.4</v>
      </c>
      <c r="AA12" s="28">
        <f t="shared" si="9"/>
        <v>220</v>
      </c>
      <c r="AB12" s="83">
        <v>42.01</v>
      </c>
      <c r="AC12" s="28">
        <f t="shared" si="10"/>
        <v>471</v>
      </c>
      <c r="AD12" s="85" t="s">
        <v>71</v>
      </c>
      <c r="AE12" s="86" t="s">
        <v>4</v>
      </c>
      <c r="AF12" s="87" t="s">
        <v>76</v>
      </c>
      <c r="AG12" s="28">
        <f t="shared" si="11"/>
        <v>681</v>
      </c>
      <c r="AH12" s="28"/>
      <c r="AI12" s="28">
        <f t="shared" si="12"/>
        <v>2797</v>
      </c>
      <c r="AJ12" s="28">
        <f t="shared" si="13"/>
        <v>2495</v>
      </c>
      <c r="AK12" s="91"/>
      <c r="AL12" s="89"/>
      <c r="AO12" s="89"/>
      <c r="AQ12" s="89"/>
      <c r="AV12" s="89"/>
      <c r="AZ12" s="89"/>
      <c r="BA12" s="89"/>
    </row>
    <row r="13" spans="1:54" ht="12.75">
      <c r="A13" s="3">
        <v>4</v>
      </c>
      <c r="B13" s="1" t="s">
        <v>26</v>
      </c>
      <c r="C13" s="93" t="s">
        <v>50</v>
      </c>
      <c r="D13" s="20">
        <v>32228</v>
      </c>
      <c r="E13" s="21" t="s">
        <v>35</v>
      </c>
      <c r="F13" s="94">
        <f t="shared" si="0"/>
        <v>5200</v>
      </c>
      <c r="G13" s="7" t="s">
        <v>7</v>
      </c>
      <c r="H13" s="2">
        <v>12.62</v>
      </c>
      <c r="I13" s="19"/>
      <c r="J13" s="15">
        <f t="shared" si="1"/>
        <v>534</v>
      </c>
      <c r="K13" s="2">
        <v>5.62</v>
      </c>
      <c r="L13" s="19"/>
      <c r="M13" s="15">
        <f t="shared" si="2"/>
        <v>506</v>
      </c>
      <c r="N13" s="2">
        <v>11.18</v>
      </c>
      <c r="O13" s="15">
        <f t="shared" si="3"/>
        <v>557</v>
      </c>
      <c r="P13" s="2">
        <v>1.61</v>
      </c>
      <c r="Q13" s="15">
        <f t="shared" si="4"/>
        <v>472</v>
      </c>
      <c r="R13" s="2">
        <v>57.74</v>
      </c>
      <c r="S13" s="15">
        <f t="shared" si="5"/>
        <v>493</v>
      </c>
      <c r="T13" s="14">
        <f t="shared" si="6"/>
        <v>2562</v>
      </c>
      <c r="U13" s="2">
        <v>16.36</v>
      </c>
      <c r="V13" s="19"/>
      <c r="W13" s="15">
        <f t="shared" si="7"/>
        <v>693</v>
      </c>
      <c r="X13" s="2">
        <v>26.11</v>
      </c>
      <c r="Y13" s="15">
        <f t="shared" si="8"/>
        <v>389</v>
      </c>
      <c r="Z13" s="2">
        <v>3.5</v>
      </c>
      <c r="AA13" s="15">
        <f t="shared" si="9"/>
        <v>482</v>
      </c>
      <c r="AB13" s="2">
        <v>55.56</v>
      </c>
      <c r="AC13" s="15">
        <f t="shared" si="10"/>
        <v>671</v>
      </c>
      <c r="AD13" s="9" t="s">
        <v>67</v>
      </c>
      <c r="AE13" s="5" t="s">
        <v>4</v>
      </c>
      <c r="AF13" s="6" t="s">
        <v>73</v>
      </c>
      <c r="AG13" s="15">
        <f t="shared" si="11"/>
        <v>403</v>
      </c>
      <c r="AH13" s="15"/>
      <c r="AI13" s="15">
        <f t="shared" si="12"/>
        <v>2562</v>
      </c>
      <c r="AJ13" s="15">
        <f t="shared" si="13"/>
        <v>2638</v>
      </c>
      <c r="AK13" s="46"/>
      <c r="AL13" s="46"/>
      <c r="AM13" s="38"/>
      <c r="AQ13" s="46"/>
      <c r="AT13" s="47"/>
      <c r="AV13" s="46"/>
      <c r="AX13" s="47"/>
      <c r="AY13" s="47"/>
      <c r="AZ13" s="46"/>
      <c r="BA13" s="46"/>
      <c r="BB13" s="47"/>
    </row>
    <row r="14" spans="1:54" ht="12.75">
      <c r="A14" s="3">
        <v>5</v>
      </c>
      <c r="B14" s="1" t="s">
        <v>29</v>
      </c>
      <c r="C14" s="93" t="s">
        <v>54</v>
      </c>
      <c r="D14" s="20">
        <v>31903</v>
      </c>
      <c r="E14" s="21" t="s">
        <v>35</v>
      </c>
      <c r="F14" s="94">
        <f t="shared" si="0"/>
        <v>4986</v>
      </c>
      <c r="G14" s="7" t="s">
        <v>7</v>
      </c>
      <c r="H14" s="2">
        <v>12.61</v>
      </c>
      <c r="I14" s="19"/>
      <c r="J14" s="15">
        <f t="shared" si="1"/>
        <v>536</v>
      </c>
      <c r="K14" s="2">
        <v>5.73</v>
      </c>
      <c r="L14" s="19"/>
      <c r="M14" s="15">
        <f t="shared" si="2"/>
        <v>529</v>
      </c>
      <c r="N14" s="2">
        <v>10.85</v>
      </c>
      <c r="O14" s="15">
        <f t="shared" si="3"/>
        <v>537</v>
      </c>
      <c r="P14" s="2">
        <v>1.79</v>
      </c>
      <c r="Q14" s="15">
        <f t="shared" si="4"/>
        <v>619</v>
      </c>
      <c r="R14" s="2">
        <v>60.31</v>
      </c>
      <c r="S14" s="15">
        <f t="shared" si="5"/>
        <v>403</v>
      </c>
      <c r="T14" s="14">
        <f t="shared" si="6"/>
        <v>2624</v>
      </c>
      <c r="U14" s="2">
        <v>16.06</v>
      </c>
      <c r="V14" s="19"/>
      <c r="W14" s="15">
        <f t="shared" si="7"/>
        <v>726</v>
      </c>
      <c r="X14" s="2">
        <v>33.84</v>
      </c>
      <c r="Y14" s="15">
        <f t="shared" si="8"/>
        <v>541</v>
      </c>
      <c r="Z14" s="2">
        <v>2.4</v>
      </c>
      <c r="AA14" s="15">
        <f t="shared" si="9"/>
        <v>220</v>
      </c>
      <c r="AB14" s="2">
        <v>43.84</v>
      </c>
      <c r="AC14" s="15">
        <f t="shared" si="10"/>
        <v>498</v>
      </c>
      <c r="AD14" s="9" t="s">
        <v>67</v>
      </c>
      <c r="AE14" s="5" t="s">
        <v>4</v>
      </c>
      <c r="AF14" s="6" t="s">
        <v>77</v>
      </c>
      <c r="AG14" s="15">
        <f t="shared" si="11"/>
        <v>377</v>
      </c>
      <c r="AH14" s="15"/>
      <c r="AI14" s="15">
        <f t="shared" si="12"/>
        <v>2624</v>
      </c>
      <c r="AJ14" s="15">
        <f t="shared" si="13"/>
        <v>2362</v>
      </c>
      <c r="AK14" s="46"/>
      <c r="AL14" s="46"/>
      <c r="AM14" s="38"/>
      <c r="AQ14" s="46"/>
      <c r="AT14" s="47"/>
      <c r="AV14" s="46"/>
      <c r="AX14" s="47"/>
      <c r="AY14" s="47"/>
      <c r="AZ14" s="46"/>
      <c r="BA14" s="46"/>
      <c r="BB14" s="47"/>
    </row>
    <row r="15" spans="1:54" ht="12.75">
      <c r="A15" s="3">
        <v>6</v>
      </c>
      <c r="B15" s="1" t="s">
        <v>47</v>
      </c>
      <c r="C15" s="93" t="s">
        <v>48</v>
      </c>
      <c r="D15" s="20">
        <v>32078</v>
      </c>
      <c r="E15" s="21" t="s">
        <v>34</v>
      </c>
      <c r="F15" s="94">
        <f t="shared" si="0"/>
        <v>4980</v>
      </c>
      <c r="G15" s="7" t="s">
        <v>7</v>
      </c>
      <c r="H15" s="2">
        <v>12.7</v>
      </c>
      <c r="I15" s="19"/>
      <c r="J15" s="15">
        <f t="shared" si="1"/>
        <v>520</v>
      </c>
      <c r="K15" s="2">
        <v>5.39</v>
      </c>
      <c r="L15" s="19"/>
      <c r="M15" s="15">
        <f t="shared" si="2"/>
        <v>459</v>
      </c>
      <c r="N15" s="2">
        <v>12.27</v>
      </c>
      <c r="O15" s="15">
        <f t="shared" si="3"/>
        <v>623</v>
      </c>
      <c r="P15" s="2">
        <v>1.58</v>
      </c>
      <c r="Q15" s="15">
        <f t="shared" si="4"/>
        <v>449</v>
      </c>
      <c r="R15" s="2">
        <v>60.16</v>
      </c>
      <c r="S15" s="15">
        <f t="shared" si="5"/>
        <v>408</v>
      </c>
      <c r="T15" s="14">
        <f t="shared" si="6"/>
        <v>2459</v>
      </c>
      <c r="U15" s="2">
        <v>16.96</v>
      </c>
      <c r="V15" s="19"/>
      <c r="W15" s="15">
        <f t="shared" si="7"/>
        <v>628</v>
      </c>
      <c r="X15" s="2">
        <v>32.26</v>
      </c>
      <c r="Y15" s="15">
        <f t="shared" si="8"/>
        <v>509</v>
      </c>
      <c r="Z15" s="2">
        <v>3.5</v>
      </c>
      <c r="AA15" s="15">
        <f t="shared" si="9"/>
        <v>482</v>
      </c>
      <c r="AB15" s="2">
        <v>39.03</v>
      </c>
      <c r="AC15" s="15">
        <f t="shared" si="10"/>
        <v>428</v>
      </c>
      <c r="AD15" s="9" t="s">
        <v>67</v>
      </c>
      <c r="AE15" s="5" t="s">
        <v>4</v>
      </c>
      <c r="AF15" s="6" t="s">
        <v>70</v>
      </c>
      <c r="AG15" s="15">
        <f t="shared" si="11"/>
        <v>474</v>
      </c>
      <c r="AH15" s="15"/>
      <c r="AI15" s="15">
        <f t="shared" si="12"/>
        <v>2459</v>
      </c>
      <c r="AJ15" s="15">
        <f t="shared" si="13"/>
        <v>2521</v>
      </c>
      <c r="AK15" s="15"/>
      <c r="AL15" s="15"/>
      <c r="AM15" s="38"/>
      <c r="AQ15" s="46"/>
      <c r="AT15" s="47"/>
      <c r="AV15" s="46"/>
      <c r="AX15" s="47"/>
      <c r="AY15" s="47"/>
      <c r="AZ15" s="46"/>
      <c r="BA15" s="46"/>
      <c r="BB15" s="47"/>
    </row>
    <row r="16" spans="1:54" s="88" customFormat="1" ht="12.75">
      <c r="A16" s="12">
        <v>7</v>
      </c>
      <c r="B16" s="11" t="s">
        <v>27</v>
      </c>
      <c r="C16" s="16" t="s">
        <v>28</v>
      </c>
      <c r="D16" s="24">
        <v>32319</v>
      </c>
      <c r="E16" s="25" t="s">
        <v>32</v>
      </c>
      <c r="F16" s="17">
        <f t="shared" si="0"/>
        <v>4803</v>
      </c>
      <c r="G16" s="13" t="s">
        <v>7</v>
      </c>
      <c r="H16" s="83">
        <v>11.99</v>
      </c>
      <c r="I16" s="84"/>
      <c r="J16" s="28">
        <f t="shared" si="1"/>
        <v>653</v>
      </c>
      <c r="K16" s="83">
        <v>5.52</v>
      </c>
      <c r="L16" s="84"/>
      <c r="M16" s="28">
        <f t="shared" si="2"/>
        <v>485</v>
      </c>
      <c r="N16" s="83">
        <v>11.11</v>
      </c>
      <c r="O16" s="28">
        <f t="shared" si="3"/>
        <v>553</v>
      </c>
      <c r="P16" s="83">
        <v>1.52</v>
      </c>
      <c r="Q16" s="28">
        <f t="shared" si="4"/>
        <v>404</v>
      </c>
      <c r="R16" s="83">
        <v>58.46</v>
      </c>
      <c r="S16" s="28">
        <f t="shared" si="5"/>
        <v>467</v>
      </c>
      <c r="T16" s="29">
        <f t="shared" si="6"/>
        <v>2562</v>
      </c>
      <c r="U16" s="83">
        <v>16.34</v>
      </c>
      <c r="V16" s="84"/>
      <c r="W16" s="28">
        <f t="shared" si="7"/>
        <v>695</v>
      </c>
      <c r="X16" s="83">
        <v>29.14</v>
      </c>
      <c r="Y16" s="28">
        <f t="shared" si="8"/>
        <v>448</v>
      </c>
      <c r="Z16" s="83">
        <v>2.5</v>
      </c>
      <c r="AA16" s="28">
        <f t="shared" si="9"/>
        <v>242</v>
      </c>
      <c r="AB16" s="83">
        <v>31.98</v>
      </c>
      <c r="AC16" s="28">
        <f t="shared" si="10"/>
        <v>327</v>
      </c>
      <c r="AD16" s="85" t="s">
        <v>67</v>
      </c>
      <c r="AE16" s="86" t="s">
        <v>4</v>
      </c>
      <c r="AF16" s="87" t="s">
        <v>69</v>
      </c>
      <c r="AG16" s="28">
        <f t="shared" si="11"/>
        <v>529</v>
      </c>
      <c r="AH16" s="28"/>
      <c r="AI16" s="28">
        <f t="shared" si="12"/>
        <v>2562</v>
      </c>
      <c r="AJ16" s="28">
        <f t="shared" si="13"/>
        <v>2241</v>
      </c>
      <c r="AK16" s="91"/>
      <c r="AL16" s="91"/>
      <c r="AN16" s="92"/>
      <c r="AO16" s="91"/>
      <c r="AP16" s="92"/>
      <c r="AQ16" s="91"/>
      <c r="AR16" s="92"/>
      <c r="AS16" s="92"/>
      <c r="AT16" s="92"/>
      <c r="AU16" s="92"/>
      <c r="AV16" s="91"/>
      <c r="AW16" s="92"/>
      <c r="AX16" s="92"/>
      <c r="AY16" s="92"/>
      <c r="AZ16" s="91"/>
      <c r="BA16" s="91"/>
      <c r="BB16" s="92"/>
    </row>
    <row r="17" spans="1:54" ht="12.75">
      <c r="A17" s="3">
        <v>8</v>
      </c>
      <c r="B17" s="1" t="s">
        <v>21</v>
      </c>
      <c r="C17" s="93" t="s">
        <v>30</v>
      </c>
      <c r="D17" s="20">
        <v>32143</v>
      </c>
      <c r="E17" s="21" t="s">
        <v>55</v>
      </c>
      <c r="F17" s="94">
        <f t="shared" si="0"/>
        <v>4471</v>
      </c>
      <c r="G17" s="7" t="s">
        <v>7</v>
      </c>
      <c r="H17" s="2">
        <v>12.32</v>
      </c>
      <c r="I17" s="19"/>
      <c r="J17" s="15">
        <f>IF(H17&lt;&gt;0,INT(25.4347*(18-H17)^1.81),0)</f>
        <v>589</v>
      </c>
      <c r="K17" s="2">
        <v>5.17</v>
      </c>
      <c r="L17" s="19"/>
      <c r="M17" s="15">
        <f>IF(K17&lt;&gt;0,INT(0.14354*((K17*100)-220)^1.4),0)</f>
        <v>415</v>
      </c>
      <c r="N17" s="2">
        <v>9.09</v>
      </c>
      <c r="O17" s="15">
        <f t="shared" si="3"/>
        <v>431</v>
      </c>
      <c r="P17" s="2">
        <v>1.52</v>
      </c>
      <c r="Q17" s="15">
        <f t="shared" si="4"/>
        <v>404</v>
      </c>
      <c r="R17" s="2">
        <v>55.21</v>
      </c>
      <c r="S17" s="15">
        <f t="shared" si="5"/>
        <v>590</v>
      </c>
      <c r="T17" s="14">
        <f t="shared" si="6"/>
        <v>2429</v>
      </c>
      <c r="U17" s="2">
        <v>17.69</v>
      </c>
      <c r="V17" s="19"/>
      <c r="W17" s="15">
        <f aca="true" t="shared" si="14" ref="W17:W22">IF(U17&lt;&gt;0,INT(5.74352*(28.5-U17)^1.92),0)</f>
        <v>554</v>
      </c>
      <c r="X17" s="2">
        <v>23.74</v>
      </c>
      <c r="Y17" s="15">
        <f t="shared" si="8"/>
        <v>343</v>
      </c>
      <c r="Z17" s="2">
        <v>2.4</v>
      </c>
      <c r="AA17" s="15">
        <f t="shared" si="9"/>
        <v>220</v>
      </c>
      <c r="AB17" s="2">
        <v>36.19</v>
      </c>
      <c r="AC17" s="15">
        <f t="shared" si="10"/>
        <v>387</v>
      </c>
      <c r="AD17" s="9" t="s">
        <v>67</v>
      </c>
      <c r="AE17" s="5" t="s">
        <v>4</v>
      </c>
      <c r="AF17" s="6" t="s">
        <v>81</v>
      </c>
      <c r="AG17" s="15">
        <f>IF(AD17+AF17&lt;&gt;0,INT(0.03768*(480-((AD17*60)+AF17))^1.85),0)</f>
        <v>538</v>
      </c>
      <c r="AH17" s="15"/>
      <c r="AI17" s="15">
        <f>SUM(J17,M17,O17,Q17,S17)</f>
        <v>2429</v>
      </c>
      <c r="AJ17" s="15">
        <f>SUM(W17,Y17,AA17,AC17,AG17)</f>
        <v>2042</v>
      </c>
      <c r="AK17" s="46"/>
      <c r="AL17" s="46"/>
      <c r="AM17" s="38"/>
      <c r="AQ17" s="46"/>
      <c r="AT17" s="47"/>
      <c r="AV17" s="46"/>
      <c r="AX17" s="47"/>
      <c r="AY17" s="47"/>
      <c r="AZ17" s="46"/>
      <c r="BA17" s="46"/>
      <c r="BB17" s="47"/>
    </row>
    <row r="18" spans="1:53" s="34" customFormat="1" ht="12.75">
      <c r="A18" s="12">
        <v>9</v>
      </c>
      <c r="B18" s="11" t="s">
        <v>37</v>
      </c>
      <c r="C18" s="16" t="s">
        <v>41</v>
      </c>
      <c r="D18" s="24">
        <v>31948</v>
      </c>
      <c r="E18" s="25" t="s">
        <v>32</v>
      </c>
      <c r="F18" s="17">
        <f t="shared" si="0"/>
        <v>4447</v>
      </c>
      <c r="G18" s="13" t="s">
        <v>7</v>
      </c>
      <c r="H18" s="83">
        <v>12.89</v>
      </c>
      <c r="I18" s="84"/>
      <c r="J18" s="28">
        <f aca="true" t="shared" si="15" ref="J18:J25">IF(H18&lt;&gt;0,INT(25.4347*(18-H18)^1.81),0)</f>
        <v>487</v>
      </c>
      <c r="K18" s="83">
        <v>5.45</v>
      </c>
      <c r="L18" s="84"/>
      <c r="M18" s="28">
        <f aca="true" t="shared" si="16" ref="M18:M25">IF(K18&lt;&gt;0,INT(0.14354*((K18*100)-220)^1.4),0)</f>
        <v>471</v>
      </c>
      <c r="N18" s="83">
        <v>9.36</v>
      </c>
      <c r="O18" s="28">
        <f t="shared" si="3"/>
        <v>447</v>
      </c>
      <c r="P18" s="83">
        <v>1.61</v>
      </c>
      <c r="Q18" s="28">
        <f t="shared" si="4"/>
        <v>472</v>
      </c>
      <c r="R18" s="83">
        <v>59.53</v>
      </c>
      <c r="S18" s="28">
        <f t="shared" si="5"/>
        <v>429</v>
      </c>
      <c r="T18" s="29">
        <f t="shared" si="6"/>
        <v>2306</v>
      </c>
      <c r="U18" s="83">
        <v>18.01</v>
      </c>
      <c r="V18" s="84"/>
      <c r="W18" s="28">
        <f t="shared" si="14"/>
        <v>523</v>
      </c>
      <c r="X18" s="83">
        <v>22.95</v>
      </c>
      <c r="Y18" s="28">
        <f t="shared" si="8"/>
        <v>328</v>
      </c>
      <c r="Z18" s="83">
        <v>3.1</v>
      </c>
      <c r="AA18" s="28">
        <f t="shared" si="9"/>
        <v>381</v>
      </c>
      <c r="AB18" s="83">
        <v>38.08</v>
      </c>
      <c r="AC18" s="28">
        <f t="shared" si="10"/>
        <v>414</v>
      </c>
      <c r="AD18" s="85" t="s">
        <v>67</v>
      </c>
      <c r="AE18" s="86" t="s">
        <v>4</v>
      </c>
      <c r="AF18" s="87" t="s">
        <v>68</v>
      </c>
      <c r="AG18" s="28">
        <f>IF(AD18+AF18&lt;&gt;0,INT(0.03768*(480-((AD18*60)+AF18))^1.85),0)</f>
        <v>495</v>
      </c>
      <c r="AH18" s="28"/>
      <c r="AI18" s="28">
        <f aca="true" t="shared" si="17" ref="AI18:AI25">SUM(J18,M18,O18,Q18,S18)</f>
        <v>2306</v>
      </c>
      <c r="AJ18" s="28">
        <f>SUM(W18,Y18,AA18,AC18,AG18)</f>
        <v>2141</v>
      </c>
      <c r="AK18" s="89"/>
      <c r="AL18" s="36"/>
      <c r="AO18" s="36"/>
      <c r="AQ18" s="36"/>
      <c r="AV18" s="36"/>
      <c r="AZ18" s="36"/>
      <c r="BA18" s="36"/>
    </row>
    <row r="19" spans="1:54" ht="12.75">
      <c r="A19" s="3">
        <v>10</v>
      </c>
      <c r="B19" s="1" t="s">
        <v>25</v>
      </c>
      <c r="C19" s="93" t="s">
        <v>31</v>
      </c>
      <c r="D19" s="20">
        <v>32316</v>
      </c>
      <c r="E19" s="21" t="s">
        <v>55</v>
      </c>
      <c r="F19" s="94">
        <f t="shared" si="0"/>
        <v>4049</v>
      </c>
      <c r="G19" s="7" t="s">
        <v>7</v>
      </c>
      <c r="H19" s="2">
        <v>12.79</v>
      </c>
      <c r="I19" s="19"/>
      <c r="J19" s="15">
        <f t="shared" si="15"/>
        <v>504</v>
      </c>
      <c r="K19" s="2">
        <v>5.45</v>
      </c>
      <c r="L19" s="19"/>
      <c r="M19" s="15">
        <f t="shared" si="16"/>
        <v>471</v>
      </c>
      <c r="N19" s="2">
        <v>8.4</v>
      </c>
      <c r="O19" s="15">
        <f t="shared" si="3"/>
        <v>390</v>
      </c>
      <c r="P19" s="2">
        <v>1.52</v>
      </c>
      <c r="Q19" s="15">
        <f t="shared" si="4"/>
        <v>404</v>
      </c>
      <c r="R19" s="2">
        <v>57.52</v>
      </c>
      <c r="S19" s="15">
        <f t="shared" si="5"/>
        <v>501</v>
      </c>
      <c r="T19" s="14">
        <f t="shared" si="6"/>
        <v>2270</v>
      </c>
      <c r="U19" s="2">
        <v>17.91</v>
      </c>
      <c r="V19" s="19"/>
      <c r="W19" s="15">
        <f t="shared" si="14"/>
        <v>533</v>
      </c>
      <c r="X19" s="2">
        <v>22.76</v>
      </c>
      <c r="Y19" s="15">
        <f t="shared" si="8"/>
        <v>324</v>
      </c>
      <c r="Z19" s="2">
        <v>2.4</v>
      </c>
      <c r="AA19" s="15">
        <f t="shared" si="9"/>
        <v>220</v>
      </c>
      <c r="AB19" s="2">
        <v>20.02</v>
      </c>
      <c r="AC19" s="15">
        <f t="shared" si="10"/>
        <v>162</v>
      </c>
      <c r="AD19" s="9" t="s">
        <v>67</v>
      </c>
      <c r="AE19" s="5" t="s">
        <v>4</v>
      </c>
      <c r="AF19" s="6" t="s">
        <v>78</v>
      </c>
      <c r="AG19" s="15">
        <f>IF(AD19+AF19&lt;&gt;0,INT(0.03768*(480-((AD19*60)+AF19))^1.85),0)</f>
        <v>540</v>
      </c>
      <c r="AH19" s="15"/>
      <c r="AI19" s="15">
        <f t="shared" si="17"/>
        <v>2270</v>
      </c>
      <c r="AJ19" s="15">
        <f>SUM(W19,Y19,AA19,AC19,AG19)</f>
        <v>1779</v>
      </c>
      <c r="AK19" s="46"/>
      <c r="AL19" s="46"/>
      <c r="AM19" s="38"/>
      <c r="AQ19" s="46"/>
      <c r="AT19" s="47"/>
      <c r="AV19" s="46"/>
      <c r="AX19" s="47"/>
      <c r="AY19" s="47"/>
      <c r="AZ19" s="46"/>
      <c r="BA19" s="46"/>
      <c r="BB19" s="47"/>
    </row>
    <row r="20" spans="1:53" s="90" customFormat="1" ht="12.75">
      <c r="A20" s="12">
        <v>11</v>
      </c>
      <c r="B20" s="11" t="s">
        <v>65</v>
      </c>
      <c r="C20" s="16" t="s">
        <v>62</v>
      </c>
      <c r="D20" s="24">
        <v>32106</v>
      </c>
      <c r="E20" s="25" t="s">
        <v>32</v>
      </c>
      <c r="F20" s="17">
        <f t="shared" si="0"/>
        <v>4028</v>
      </c>
      <c r="G20" s="13" t="s">
        <v>7</v>
      </c>
      <c r="H20" s="83">
        <v>12.47</v>
      </c>
      <c r="I20" s="84"/>
      <c r="J20" s="28">
        <f t="shared" si="15"/>
        <v>562</v>
      </c>
      <c r="K20" s="83">
        <v>5.08</v>
      </c>
      <c r="L20" s="84"/>
      <c r="M20" s="28">
        <f t="shared" si="16"/>
        <v>398</v>
      </c>
      <c r="N20" s="83">
        <v>9.17</v>
      </c>
      <c r="O20" s="28">
        <f t="shared" si="3"/>
        <v>436</v>
      </c>
      <c r="P20" s="83">
        <v>1.46</v>
      </c>
      <c r="Q20" s="28">
        <f t="shared" si="4"/>
        <v>360</v>
      </c>
      <c r="R20" s="83">
        <v>59.43</v>
      </c>
      <c r="S20" s="28">
        <f t="shared" si="5"/>
        <v>433</v>
      </c>
      <c r="T20" s="29">
        <f t="shared" si="6"/>
        <v>2189</v>
      </c>
      <c r="U20" s="83">
        <v>19.19</v>
      </c>
      <c r="V20" s="84"/>
      <c r="W20" s="28">
        <f t="shared" si="14"/>
        <v>416</v>
      </c>
      <c r="X20" s="83">
        <v>25.42</v>
      </c>
      <c r="Y20" s="28">
        <f t="shared" si="8"/>
        <v>375</v>
      </c>
      <c r="Z20" s="83">
        <v>2</v>
      </c>
      <c r="AA20" s="28">
        <f t="shared" si="9"/>
        <v>140</v>
      </c>
      <c r="AB20" s="83">
        <v>34.47</v>
      </c>
      <c r="AC20" s="28">
        <f t="shared" si="10"/>
        <v>363</v>
      </c>
      <c r="AD20" s="85" t="s">
        <v>67</v>
      </c>
      <c r="AE20" s="86" t="s">
        <v>4</v>
      </c>
      <c r="AF20" s="87" t="s">
        <v>79</v>
      </c>
      <c r="AG20" s="28">
        <f>IF(AD20+AF20&lt;&gt;0,INT(0.03768*(480-((AD20*60)+AF20))^1.85),0)</f>
        <v>545</v>
      </c>
      <c r="AH20" s="28"/>
      <c r="AI20" s="28">
        <f t="shared" si="17"/>
        <v>2189</v>
      </c>
      <c r="AJ20" s="28">
        <f>SUM(W20,Y20,AA20,AC20,AG20)</f>
        <v>1839</v>
      </c>
      <c r="AK20" s="88"/>
      <c r="AL20" s="89"/>
      <c r="AO20" s="89"/>
      <c r="AQ20" s="89"/>
      <c r="AV20" s="89"/>
      <c r="AZ20" s="89"/>
      <c r="BA20" s="89"/>
    </row>
    <row r="21" spans="1:54" s="88" customFormat="1" ht="12.75">
      <c r="A21" s="12">
        <v>12</v>
      </c>
      <c r="B21" s="11" t="s">
        <v>66</v>
      </c>
      <c r="C21" s="16" t="s">
        <v>63</v>
      </c>
      <c r="D21" s="24">
        <v>32113</v>
      </c>
      <c r="E21" s="25" t="s">
        <v>32</v>
      </c>
      <c r="F21" s="17">
        <f t="shared" si="0"/>
        <v>3551</v>
      </c>
      <c r="G21" s="13" t="s">
        <v>7</v>
      </c>
      <c r="H21" s="83">
        <v>13.45</v>
      </c>
      <c r="I21" s="84"/>
      <c r="J21" s="28">
        <f>IF(H21&lt;&gt;0,INT(25.4347*(18-H21)^1.81),0)</f>
        <v>394</v>
      </c>
      <c r="K21" s="83">
        <v>4.47</v>
      </c>
      <c r="L21" s="84"/>
      <c r="M21" s="28">
        <f>IF(K21&lt;&gt;0,INT(0.14354*((K21*100)-220)^1.4),0)</f>
        <v>285</v>
      </c>
      <c r="N21" s="83">
        <v>8.14</v>
      </c>
      <c r="O21" s="28">
        <f t="shared" si="3"/>
        <v>375</v>
      </c>
      <c r="P21" s="83">
        <v>1.4</v>
      </c>
      <c r="Q21" s="28">
        <f t="shared" si="4"/>
        <v>317</v>
      </c>
      <c r="R21" s="83">
        <v>64.15</v>
      </c>
      <c r="S21" s="28">
        <f t="shared" si="5"/>
        <v>283</v>
      </c>
      <c r="T21" s="29">
        <f>SUM(J21,M21,O21,Q21,S21)</f>
        <v>1654</v>
      </c>
      <c r="U21" s="83">
        <v>20.11</v>
      </c>
      <c r="V21" s="84"/>
      <c r="W21" s="28">
        <f t="shared" si="14"/>
        <v>341</v>
      </c>
      <c r="X21" s="83">
        <v>25.37</v>
      </c>
      <c r="Y21" s="28">
        <f t="shared" si="8"/>
        <v>374</v>
      </c>
      <c r="Z21" s="83">
        <v>2.4</v>
      </c>
      <c r="AA21" s="28">
        <f t="shared" si="9"/>
        <v>220</v>
      </c>
      <c r="AB21" s="83">
        <v>45.44</v>
      </c>
      <c r="AC21" s="28">
        <f t="shared" si="10"/>
        <v>521</v>
      </c>
      <c r="AD21" s="85" t="s">
        <v>67</v>
      </c>
      <c r="AE21" s="86" t="s">
        <v>4</v>
      </c>
      <c r="AF21" s="87" t="s">
        <v>75</v>
      </c>
      <c r="AG21" s="28">
        <f>IF(AD21+AF21&lt;&gt;0,INT(0.03768*(480-((AD21*60)+AF21))^1.85),0)</f>
        <v>441</v>
      </c>
      <c r="AH21" s="28"/>
      <c r="AI21" s="28">
        <f>SUM(J21,M21,O21,Q21,S21)</f>
        <v>1654</v>
      </c>
      <c r="AJ21" s="28">
        <f>SUM(W21,Y21,AA21,AC21,AG21)</f>
        <v>1897</v>
      </c>
      <c r="AK21" s="28"/>
      <c r="AL21" s="83"/>
      <c r="AM21" s="28"/>
      <c r="AN21" s="29"/>
      <c r="AO21" s="83"/>
      <c r="AP21" s="84"/>
      <c r="AQ21" s="28"/>
      <c r="AR21" s="83"/>
      <c r="AS21" s="28"/>
      <c r="AT21" s="83"/>
      <c r="AU21" s="28"/>
      <c r="AV21" s="83"/>
      <c r="AW21" s="28"/>
      <c r="AX21" s="85"/>
      <c r="AY21" s="86"/>
      <c r="AZ21" s="87"/>
      <c r="BA21" s="28"/>
      <c r="BB21" s="92"/>
    </row>
    <row r="22" spans="1:54" ht="12.75">
      <c r="A22" s="3"/>
      <c r="B22" s="1" t="s">
        <v>27</v>
      </c>
      <c r="C22" s="93" t="s">
        <v>51</v>
      </c>
      <c r="D22" s="20">
        <v>31885</v>
      </c>
      <c r="E22" s="21" t="s">
        <v>35</v>
      </c>
      <c r="F22" s="17"/>
      <c r="G22" s="7"/>
      <c r="H22" s="2">
        <v>11.45</v>
      </c>
      <c r="I22" s="19"/>
      <c r="J22" s="15">
        <f>IF(H22&lt;&gt;0,INT(25.4347*(18-H22)^1.81),0)</f>
        <v>763</v>
      </c>
      <c r="K22" s="2">
        <v>5.1</v>
      </c>
      <c r="L22" s="19"/>
      <c r="M22" s="15">
        <f>IF(K22&lt;&gt;0,INT(0.14354*((K22*100)-220)^1.4),0)</f>
        <v>402</v>
      </c>
      <c r="N22" s="2">
        <v>10.54</v>
      </c>
      <c r="O22" s="15">
        <f t="shared" si="3"/>
        <v>518</v>
      </c>
      <c r="P22" s="2">
        <v>1.7</v>
      </c>
      <c r="Q22" s="15">
        <f t="shared" si="4"/>
        <v>544</v>
      </c>
      <c r="R22" s="2">
        <v>52.73</v>
      </c>
      <c r="S22" s="15">
        <f t="shared" si="5"/>
        <v>693</v>
      </c>
      <c r="T22" s="14">
        <f>SUM(J22,M22,O22,Q22,S22)</f>
        <v>2920</v>
      </c>
      <c r="U22" s="2">
        <v>20.28</v>
      </c>
      <c r="V22" s="19"/>
      <c r="W22" s="15">
        <f t="shared" si="14"/>
        <v>327</v>
      </c>
      <c r="X22" s="2">
        <v>23.61</v>
      </c>
      <c r="Y22" s="15">
        <f t="shared" si="8"/>
        <v>340</v>
      </c>
      <c r="Z22" s="2"/>
      <c r="AA22" s="15"/>
      <c r="AB22" s="2"/>
      <c r="AC22" s="15"/>
      <c r="AD22" s="9"/>
      <c r="AE22" s="5"/>
      <c r="AF22" s="6"/>
      <c r="AG22" s="15"/>
      <c r="AH22" s="15"/>
      <c r="AI22" s="15">
        <v>2920</v>
      </c>
      <c r="AJ22" s="15"/>
      <c r="AK22" s="15"/>
      <c r="AL22" s="46"/>
      <c r="AM22" s="38"/>
      <c r="AQ22" s="46"/>
      <c r="AT22" s="47"/>
      <c r="AV22" s="46"/>
      <c r="AX22" s="47"/>
      <c r="AY22" s="47"/>
      <c r="AZ22" s="46"/>
      <c r="BA22" s="46"/>
      <c r="BB22" s="47"/>
    </row>
    <row r="23" spans="1:54" ht="12.75">
      <c r="A23" s="3"/>
      <c r="B23" s="1" t="s">
        <v>24</v>
      </c>
      <c r="C23" s="93" t="s">
        <v>59</v>
      </c>
      <c r="D23" s="20" t="s">
        <v>43</v>
      </c>
      <c r="E23" s="21" t="s">
        <v>33</v>
      </c>
      <c r="F23" s="17"/>
      <c r="G23" s="7"/>
      <c r="H23" s="2">
        <v>12.18</v>
      </c>
      <c r="I23" s="19"/>
      <c r="J23" s="15">
        <f t="shared" si="15"/>
        <v>616</v>
      </c>
      <c r="K23" s="2">
        <v>5.9</v>
      </c>
      <c r="L23" s="19"/>
      <c r="M23" s="15">
        <f t="shared" si="16"/>
        <v>565</v>
      </c>
      <c r="N23" s="2">
        <v>12.65</v>
      </c>
      <c r="O23" s="15">
        <f t="shared" si="3"/>
        <v>646</v>
      </c>
      <c r="P23" s="2">
        <v>1.82</v>
      </c>
      <c r="Q23" s="15">
        <f t="shared" si="4"/>
        <v>644</v>
      </c>
      <c r="R23" s="2">
        <v>62.11</v>
      </c>
      <c r="S23" s="15">
        <f t="shared" si="5"/>
        <v>344</v>
      </c>
      <c r="T23" s="14">
        <f t="shared" si="6"/>
        <v>2815</v>
      </c>
      <c r="U23" s="2"/>
      <c r="V23" s="19"/>
      <c r="W23" s="15"/>
      <c r="X23" s="2"/>
      <c r="Y23" s="15"/>
      <c r="Z23" s="2"/>
      <c r="AA23" s="15"/>
      <c r="AB23" s="2"/>
      <c r="AC23" s="15"/>
      <c r="AD23" s="9"/>
      <c r="AE23" s="5"/>
      <c r="AF23" s="6"/>
      <c r="AG23" s="15"/>
      <c r="AH23" s="15"/>
      <c r="AI23" s="15">
        <f t="shared" si="17"/>
        <v>2815</v>
      </c>
      <c r="AJ23" s="15"/>
      <c r="AK23" s="43"/>
      <c r="AL23" s="46"/>
      <c r="AM23" s="38"/>
      <c r="AQ23" s="46"/>
      <c r="AT23" s="47"/>
      <c r="AV23" s="46"/>
      <c r="AX23" s="47"/>
      <c r="AY23" s="47"/>
      <c r="AZ23" s="46"/>
      <c r="BA23" s="46"/>
      <c r="BB23" s="47"/>
    </row>
    <row r="24" spans="1:54" ht="12.75">
      <c r="A24" s="3"/>
      <c r="B24" s="1" t="s">
        <v>45</v>
      </c>
      <c r="C24" s="93" t="s">
        <v>46</v>
      </c>
      <c r="D24" s="20">
        <v>31882</v>
      </c>
      <c r="E24" s="21" t="s">
        <v>36</v>
      </c>
      <c r="F24" s="17"/>
      <c r="G24" s="7"/>
      <c r="H24" s="2">
        <v>12.33</v>
      </c>
      <c r="I24" s="19"/>
      <c r="J24" s="15">
        <f t="shared" si="15"/>
        <v>588</v>
      </c>
      <c r="K24" s="2">
        <v>5.74</v>
      </c>
      <c r="L24" s="19"/>
      <c r="M24" s="15">
        <f t="shared" si="16"/>
        <v>531</v>
      </c>
      <c r="N24" s="2">
        <v>8.63</v>
      </c>
      <c r="O24" s="15">
        <f t="shared" si="3"/>
        <v>404</v>
      </c>
      <c r="P24" s="2">
        <v>1.58</v>
      </c>
      <c r="Q24" s="15">
        <f t="shared" si="4"/>
        <v>449</v>
      </c>
      <c r="R24" s="2">
        <v>59.92</v>
      </c>
      <c r="S24" s="15">
        <f t="shared" si="5"/>
        <v>416</v>
      </c>
      <c r="T24" s="14">
        <f t="shared" si="6"/>
        <v>2388</v>
      </c>
      <c r="U24" s="2"/>
      <c r="V24" s="19"/>
      <c r="W24" s="15"/>
      <c r="X24" s="2"/>
      <c r="Y24" s="15"/>
      <c r="Z24" s="2"/>
      <c r="AA24" s="15"/>
      <c r="AB24" s="2"/>
      <c r="AC24" s="15"/>
      <c r="AD24" s="9"/>
      <c r="AE24" s="5"/>
      <c r="AF24" s="6"/>
      <c r="AG24" s="15"/>
      <c r="AH24" s="15"/>
      <c r="AI24" s="15">
        <f t="shared" si="17"/>
        <v>2388</v>
      </c>
      <c r="AJ24" s="15"/>
      <c r="AK24" s="46"/>
      <c r="AL24" s="46"/>
      <c r="AM24" s="38"/>
      <c r="AQ24" s="46"/>
      <c r="AT24" s="47"/>
      <c r="AV24" s="46"/>
      <c r="AX24" s="47"/>
      <c r="AY24" s="47"/>
      <c r="AZ24" s="46"/>
      <c r="BA24" s="46"/>
      <c r="BB24" s="47"/>
    </row>
    <row r="25" spans="1:53" s="34" customFormat="1" ht="12.75">
      <c r="A25" s="3"/>
      <c r="B25" s="1" t="s">
        <v>64</v>
      </c>
      <c r="C25" s="93" t="s">
        <v>61</v>
      </c>
      <c r="D25" s="20" t="s">
        <v>43</v>
      </c>
      <c r="E25" s="21" t="s">
        <v>34</v>
      </c>
      <c r="F25" s="17"/>
      <c r="G25" s="7"/>
      <c r="H25" s="2">
        <v>12.67</v>
      </c>
      <c r="I25" s="19"/>
      <c r="J25" s="15">
        <f t="shared" si="15"/>
        <v>525</v>
      </c>
      <c r="K25" s="2">
        <v>5.02</v>
      </c>
      <c r="L25" s="19"/>
      <c r="M25" s="15">
        <f t="shared" si="16"/>
        <v>386</v>
      </c>
      <c r="N25" s="2">
        <v>10.96</v>
      </c>
      <c r="O25" s="15">
        <f t="shared" si="3"/>
        <v>543</v>
      </c>
      <c r="P25" s="2">
        <v>1.55</v>
      </c>
      <c r="Q25" s="15">
        <f t="shared" si="4"/>
        <v>426</v>
      </c>
      <c r="R25" s="2">
        <v>58.49</v>
      </c>
      <c r="S25" s="15">
        <f t="shared" si="5"/>
        <v>466</v>
      </c>
      <c r="T25" s="14">
        <f t="shared" si="6"/>
        <v>2346</v>
      </c>
      <c r="U25" s="2"/>
      <c r="V25" s="19"/>
      <c r="W25" s="15"/>
      <c r="X25" s="2"/>
      <c r="Y25" s="15"/>
      <c r="Z25" s="2"/>
      <c r="AA25" s="15"/>
      <c r="AB25" s="2"/>
      <c r="AC25" s="15"/>
      <c r="AD25" s="9"/>
      <c r="AE25" s="5"/>
      <c r="AF25" s="6"/>
      <c r="AG25" s="15"/>
      <c r="AH25" s="15"/>
      <c r="AI25" s="15">
        <f t="shared" si="17"/>
        <v>2346</v>
      </c>
      <c r="AJ25" s="15"/>
      <c r="AK25" s="46"/>
      <c r="AL25" s="36"/>
      <c r="AO25" s="36"/>
      <c r="AQ25" s="36"/>
      <c r="AV25" s="36"/>
      <c r="AZ25" s="36"/>
      <c r="BA25" s="36"/>
    </row>
    <row r="26" spans="1:54" ht="12.75">
      <c r="A26" s="3"/>
      <c r="B26" s="1"/>
      <c r="C26" s="16"/>
      <c r="D26" s="20"/>
      <c r="E26" s="21"/>
      <c r="F26" s="17"/>
      <c r="G26" s="7"/>
      <c r="H26" s="2"/>
      <c r="I26" s="19"/>
      <c r="J26" s="15"/>
      <c r="K26" s="2"/>
      <c r="L26" s="19"/>
      <c r="M26" s="15"/>
      <c r="N26" s="2"/>
      <c r="O26" s="15"/>
      <c r="P26" s="2"/>
      <c r="Q26" s="15"/>
      <c r="R26" s="2"/>
      <c r="S26" s="15"/>
      <c r="T26" s="14"/>
      <c r="U26" s="2"/>
      <c r="V26" s="19"/>
      <c r="W26" s="15"/>
      <c r="X26" s="2"/>
      <c r="Y26" s="15"/>
      <c r="Z26" s="2"/>
      <c r="AA26" s="15"/>
      <c r="AB26" s="2"/>
      <c r="AC26" s="15"/>
      <c r="AD26" s="9"/>
      <c r="AE26" s="5"/>
      <c r="AF26" s="6"/>
      <c r="AG26" s="15"/>
      <c r="AH26" s="15"/>
      <c r="AI26" s="15"/>
      <c r="AJ26" s="15"/>
      <c r="AK26" s="15"/>
      <c r="AL26" s="15"/>
      <c r="AM26" s="38"/>
      <c r="AQ26" s="46"/>
      <c r="AT26" s="47"/>
      <c r="AV26" s="46"/>
      <c r="AX26" s="47"/>
      <c r="AY26" s="47"/>
      <c r="AZ26" s="46"/>
      <c r="BA26" s="46"/>
      <c r="BB26" s="47"/>
    </row>
    <row r="27" spans="1:53" s="48" customFormat="1" ht="12.75">
      <c r="A27" s="3"/>
      <c r="B27" s="1"/>
      <c r="C27" s="16"/>
      <c r="D27" s="20"/>
      <c r="E27" s="21"/>
      <c r="F27" s="17"/>
      <c r="G27" s="7"/>
      <c r="H27" s="2"/>
      <c r="I27" s="19"/>
      <c r="J27" s="15"/>
      <c r="K27" s="2"/>
      <c r="L27" s="19"/>
      <c r="M27" s="15"/>
      <c r="N27" s="2"/>
      <c r="O27" s="15"/>
      <c r="P27" s="2"/>
      <c r="Q27" s="15"/>
      <c r="R27" s="2"/>
      <c r="S27" s="15"/>
      <c r="T27" s="14"/>
      <c r="U27" s="2"/>
      <c r="V27" s="19"/>
      <c r="W27" s="15"/>
      <c r="X27" s="2"/>
      <c r="Y27" s="15"/>
      <c r="Z27" s="2"/>
      <c r="AA27" s="15"/>
      <c r="AB27" s="2"/>
      <c r="AC27" s="15"/>
      <c r="AD27" s="9"/>
      <c r="AE27" s="5"/>
      <c r="AF27" s="6"/>
      <c r="AG27" s="15"/>
      <c r="AH27" s="15"/>
      <c r="AI27" s="15"/>
      <c r="AJ27" s="15"/>
      <c r="AK27" s="46"/>
      <c r="AL27" s="43"/>
      <c r="AO27" s="43"/>
      <c r="AQ27" s="43"/>
      <c r="AV27" s="43"/>
      <c r="AZ27" s="43"/>
      <c r="BA27" s="43"/>
    </row>
    <row r="28" spans="1:37" ht="12.75">
      <c r="A28" s="3"/>
      <c r="B28" s="16" t="s">
        <v>82</v>
      </c>
      <c r="C28" s="34" t="s">
        <v>84</v>
      </c>
      <c r="D28" s="20"/>
      <c r="E28" s="21"/>
      <c r="F28" s="17"/>
      <c r="G28" s="7"/>
      <c r="H28" s="2"/>
      <c r="I28" s="19"/>
      <c r="J28" s="15"/>
      <c r="K28" s="2"/>
      <c r="L28" s="19"/>
      <c r="M28" s="15"/>
      <c r="N28" s="2"/>
      <c r="O28" s="15"/>
      <c r="P28" s="2"/>
      <c r="Q28" s="15"/>
      <c r="R28" s="2"/>
      <c r="S28" s="15"/>
      <c r="T28" s="14"/>
      <c r="U28" s="2"/>
      <c r="V28" s="19"/>
      <c r="W28" s="15"/>
      <c r="X28" s="2"/>
      <c r="Y28" s="15"/>
      <c r="Z28" s="2"/>
      <c r="AA28" s="15"/>
      <c r="AB28" s="2"/>
      <c r="AC28" s="15"/>
      <c r="AD28" s="9"/>
      <c r="AE28" s="5"/>
      <c r="AF28" s="6"/>
      <c r="AG28" s="15"/>
      <c r="AH28" s="15"/>
      <c r="AI28" s="15"/>
      <c r="AJ28" s="15"/>
      <c r="AK28" s="43"/>
    </row>
    <row r="29" spans="1:37" ht="12.75">
      <c r="A29" s="16"/>
      <c r="B29" s="16"/>
      <c r="C29" s="16"/>
      <c r="D29" s="20"/>
      <c r="E29" s="21"/>
      <c r="F29" s="17"/>
      <c r="G29" s="7"/>
      <c r="H29" s="2"/>
      <c r="I29" s="19"/>
      <c r="J29" s="15"/>
      <c r="K29" s="2"/>
      <c r="L29" s="19"/>
      <c r="M29" s="15"/>
      <c r="N29" s="2"/>
      <c r="O29" s="15"/>
      <c r="P29" s="2"/>
      <c r="Q29" s="15"/>
      <c r="R29" s="2"/>
      <c r="S29" s="15"/>
      <c r="T29" s="14"/>
      <c r="U29" s="2"/>
      <c r="V29" s="19"/>
      <c r="W29" s="15"/>
      <c r="X29" s="2"/>
      <c r="Y29" s="15"/>
      <c r="Z29" s="2"/>
      <c r="AA29" s="15"/>
      <c r="AB29" s="2"/>
      <c r="AC29" s="15"/>
      <c r="AD29" s="9"/>
      <c r="AE29" s="5"/>
      <c r="AF29" s="6"/>
      <c r="AG29" s="15"/>
      <c r="AH29" s="15"/>
      <c r="AI29" s="15"/>
      <c r="AJ29" s="15"/>
      <c r="AK29" s="36"/>
    </row>
    <row r="30" spans="1:36" ht="12.75">
      <c r="A30" s="3" t="s">
        <v>5</v>
      </c>
      <c r="B30" s="1" t="s">
        <v>25</v>
      </c>
      <c r="C30" s="93" t="s">
        <v>40</v>
      </c>
      <c r="D30" s="20">
        <v>30790</v>
      </c>
      <c r="E30" s="21" t="s">
        <v>38</v>
      </c>
      <c r="F30" s="94">
        <f>SUM(J30,M30,O30,Q30,S30,W30,Y30,AA30,AC30,AG30)</f>
        <v>5976</v>
      </c>
      <c r="G30" s="7" t="s">
        <v>7</v>
      </c>
      <c r="H30" s="2">
        <v>11.57</v>
      </c>
      <c r="I30" s="19"/>
      <c r="J30" s="15">
        <f>IF(H30&lt;&gt;0,INT(25.4347*(18-H30)^1.81),0)</f>
        <v>738</v>
      </c>
      <c r="K30" s="2">
        <v>6.2</v>
      </c>
      <c r="L30" s="19"/>
      <c r="M30" s="15">
        <f>IF(K30&lt;&gt;0,INT(0.14354*((K30*100)-220)^1.4),0)</f>
        <v>630</v>
      </c>
      <c r="N30" s="2">
        <v>10.61</v>
      </c>
      <c r="O30" s="15">
        <f>IF(N30&lt;&gt;0,INT(51.39*(N30-1.5)^1.05),0)</f>
        <v>522</v>
      </c>
      <c r="P30" s="2">
        <v>1.79</v>
      </c>
      <c r="Q30" s="15">
        <f>IF(P30&lt;&gt;0,INT(0.8465*((P30*100)-75)^1.42),0)</f>
        <v>619</v>
      </c>
      <c r="R30" s="2">
        <v>53.88</v>
      </c>
      <c r="S30" s="15">
        <f>IF(R30&lt;&gt;0,INT(1.53775*(82-R30)^1.81),0)</f>
        <v>645</v>
      </c>
      <c r="T30" s="14">
        <f>SUM(J30,M30,O30,Q30,S30)</f>
        <v>3154</v>
      </c>
      <c r="U30" s="2">
        <v>16.5</v>
      </c>
      <c r="V30" s="19"/>
      <c r="W30" s="15">
        <f>IF(U30&lt;&gt;0,INT(5.74352*(28.5-U30)^1.92),0)</f>
        <v>677</v>
      </c>
      <c r="X30" s="2">
        <v>29.62</v>
      </c>
      <c r="Y30" s="15">
        <f>IF(X30&lt;&gt;0,INT(12.91*(X30-4)^1.1),0)</f>
        <v>457</v>
      </c>
      <c r="Z30" s="2">
        <v>3.7</v>
      </c>
      <c r="AA30" s="15">
        <f>IF(Z30&lt;&gt;0,INT(0.2797*((Z30*100)-100)^1.35),0)</f>
        <v>535</v>
      </c>
      <c r="AB30" s="2">
        <v>48.22</v>
      </c>
      <c r="AC30" s="15">
        <f>IF(AB30&lt;&gt;0,INT(10.14*(AB30-7)^1.08),0)</f>
        <v>562</v>
      </c>
      <c r="AD30" s="9" t="s">
        <v>71</v>
      </c>
      <c r="AE30" s="5" t="s">
        <v>4</v>
      </c>
      <c r="AF30" s="6" t="s">
        <v>80</v>
      </c>
      <c r="AG30" s="15">
        <f>IF(AD30+AF30&lt;&gt;0,INT(0.03768*(480-((AD30*60)+AF30))^1.85),0)</f>
        <v>591</v>
      </c>
      <c r="AH30" s="15"/>
      <c r="AI30" s="15">
        <f>SUM(J30,M30,O30,Q30,S30)</f>
        <v>3154</v>
      </c>
      <c r="AJ30" s="15">
        <f>SUM(W30,Y30,AA30,AC30,AG30)</f>
        <v>2822</v>
      </c>
    </row>
    <row r="31" spans="1:36" ht="12.75">
      <c r="A31" s="3" t="s">
        <v>6</v>
      </c>
      <c r="B31" s="1" t="s">
        <v>37</v>
      </c>
      <c r="C31" s="93" t="s">
        <v>60</v>
      </c>
      <c r="D31" s="20">
        <v>27090</v>
      </c>
      <c r="E31" s="21" t="s">
        <v>57</v>
      </c>
      <c r="F31" s="94">
        <f>SUM(J31,M31,O31,Q31,S31,W31,Y31,AA31,AC31,AG31)</f>
        <v>5152</v>
      </c>
      <c r="G31" s="7" t="s">
        <v>7</v>
      </c>
      <c r="H31" s="2">
        <v>12.09</v>
      </c>
      <c r="I31" s="19"/>
      <c r="J31" s="15">
        <f>IF(H31&lt;&gt;0,INT(25.4347*(18-H31)^1.81),0)</f>
        <v>633</v>
      </c>
      <c r="K31" s="2">
        <v>6.07</v>
      </c>
      <c r="L31" s="19"/>
      <c r="M31" s="15">
        <f>IF(K31&lt;&gt;0,INT(0.14354*((K31*100)-220)^1.4),0)</f>
        <v>602</v>
      </c>
      <c r="N31" s="2">
        <v>10.04</v>
      </c>
      <c r="O31" s="15">
        <f>IF(N31&lt;&gt;0,INT(51.39*(N31-1.5)^1.05),0)</f>
        <v>488</v>
      </c>
      <c r="P31" s="2">
        <v>1.7</v>
      </c>
      <c r="Q31" s="15">
        <f>IF(P31&lt;&gt;0,INT(0.8465*((P31*100)-75)^1.42),0)</f>
        <v>544</v>
      </c>
      <c r="R31" s="2">
        <v>56.51</v>
      </c>
      <c r="S31" s="15">
        <f>IF(R31&lt;&gt;0,INT(1.53775*(82-R31)^1.81),0)</f>
        <v>540</v>
      </c>
      <c r="T31" s="14">
        <f>SUM(J31,M31,O31,Q31,S31)</f>
        <v>2807</v>
      </c>
      <c r="U31" s="2">
        <v>19.45</v>
      </c>
      <c r="V31" s="19"/>
      <c r="W31" s="15">
        <f>IF(U31&lt;&gt;0,INT(5.74352*(28.5-U31)^1.92),0)</f>
        <v>394</v>
      </c>
      <c r="X31" s="2">
        <v>29.74</v>
      </c>
      <c r="Y31" s="15">
        <f>IF(X31&lt;&gt;0,INT(12.91*(X31-4)^1.1),0)</f>
        <v>459</v>
      </c>
      <c r="Z31" s="2">
        <v>3.6</v>
      </c>
      <c r="AA31" s="15">
        <f>IF(Z31&lt;&gt;0,INT(0.2797*((Z31*100)-100)^1.35),0)</f>
        <v>509</v>
      </c>
      <c r="AB31" s="2">
        <v>40.63</v>
      </c>
      <c r="AC31" s="15">
        <f>IF(AB31&lt;&gt;0,INT(10.14*(AB31-7)^1.08),0)</f>
        <v>451</v>
      </c>
      <c r="AD31" s="9" t="s">
        <v>67</v>
      </c>
      <c r="AE31" s="5" t="s">
        <v>4</v>
      </c>
      <c r="AF31" s="6" t="s">
        <v>74</v>
      </c>
      <c r="AG31" s="15">
        <f>IF(AD31+AF31&lt;&gt;0,INT(0.03768*(480-((AD31*60)+AF31))^1.85),0)</f>
        <v>532</v>
      </c>
      <c r="AH31" s="15"/>
      <c r="AI31" s="15">
        <f>SUM(J31,M31,O31,Q31,S31)</f>
        <v>2807</v>
      </c>
      <c r="AJ31" s="15">
        <f>SUM(W31,Y31,AA31,AC31,AG31)</f>
        <v>2345</v>
      </c>
    </row>
    <row r="32" spans="1:36" ht="12.75">
      <c r="A32" s="3"/>
      <c r="B32" s="1" t="s">
        <v>25</v>
      </c>
      <c r="C32" s="93" t="s">
        <v>56</v>
      </c>
      <c r="D32" s="20">
        <v>31725</v>
      </c>
      <c r="E32" s="21" t="s">
        <v>55</v>
      </c>
      <c r="F32" s="17"/>
      <c r="G32" s="7"/>
      <c r="H32" s="2">
        <v>11.91</v>
      </c>
      <c r="I32" s="19"/>
      <c r="J32" s="15">
        <f>IF(H32&lt;&gt;0,INT(25.4347*(18-H32)^1.81),0)</f>
        <v>669</v>
      </c>
      <c r="K32" s="2">
        <v>5.87</v>
      </c>
      <c r="L32" s="19"/>
      <c r="M32" s="15">
        <f>IF(K32&lt;&gt;0,INT(0.14354*((K32*100)-220)^1.4),0)</f>
        <v>559</v>
      </c>
      <c r="N32" s="2">
        <v>8.51</v>
      </c>
      <c r="O32" s="15">
        <f>IF(N32&lt;&gt;0,INT(51.39*(N32-1.5)^1.05),0)</f>
        <v>397</v>
      </c>
      <c r="P32" s="2">
        <v>1.58</v>
      </c>
      <c r="Q32" s="15">
        <f>IF(P32&lt;&gt;0,INT(0.8465*((P32*100)-75)^1.42),0)</f>
        <v>449</v>
      </c>
      <c r="R32" s="2">
        <v>54.4</v>
      </c>
      <c r="S32" s="15">
        <f>IF(R32&lt;&gt;0,INT(1.53775*(82-R32)^1.81),0)</f>
        <v>623</v>
      </c>
      <c r="T32" s="14">
        <f>SUM(J32,M32,O32,Q32,S32)</f>
        <v>2697</v>
      </c>
      <c r="U32" s="2"/>
      <c r="V32" s="19"/>
      <c r="W32" s="15"/>
      <c r="X32" s="2"/>
      <c r="Y32" s="15"/>
      <c r="Z32" s="2"/>
      <c r="AA32" s="15"/>
      <c r="AB32" s="2"/>
      <c r="AC32" s="15"/>
      <c r="AD32" s="9"/>
      <c r="AE32" s="5"/>
      <c r="AF32" s="6"/>
      <c r="AG32" s="15"/>
      <c r="AH32" s="15"/>
      <c r="AI32" s="15">
        <f>SUM(J32,M32,O32,Q32,S32)</f>
        <v>2697</v>
      </c>
      <c r="AJ32" s="15"/>
    </row>
    <row r="33" spans="1:36" ht="12.75">
      <c r="A33" s="3"/>
      <c r="B33" s="1" t="s">
        <v>58</v>
      </c>
      <c r="C33" s="93" t="s">
        <v>39</v>
      </c>
      <c r="D33" s="20">
        <v>26188</v>
      </c>
      <c r="E33" s="21" t="s">
        <v>38</v>
      </c>
      <c r="F33" s="17"/>
      <c r="G33" s="7"/>
      <c r="H33" s="2">
        <v>12.68</v>
      </c>
      <c r="I33" s="19"/>
      <c r="J33" s="15">
        <f>IF(H33&lt;&gt;0,INT(25.4347*(18-H33)^1.81),0)</f>
        <v>523</v>
      </c>
      <c r="K33" s="2">
        <v>5.05</v>
      </c>
      <c r="L33" s="19"/>
      <c r="M33" s="15">
        <f>IF(K33&lt;&gt;0,INT(0.14354*((K33*100)-220)^1.4),0)</f>
        <v>392</v>
      </c>
      <c r="N33" s="2">
        <v>12.25</v>
      </c>
      <c r="O33" s="15">
        <f>IF(N33&lt;&gt;0,INT(51.39*(N33-1.5)^1.05),0)</f>
        <v>622</v>
      </c>
      <c r="P33" s="2"/>
      <c r="Q33" s="15"/>
      <c r="R33" s="2"/>
      <c r="S33" s="15"/>
      <c r="T33" s="14"/>
      <c r="U33" s="2"/>
      <c r="V33" s="19"/>
      <c r="W33" s="15"/>
      <c r="X33" s="2"/>
      <c r="Y33" s="15"/>
      <c r="Z33" s="2"/>
      <c r="AA33" s="15"/>
      <c r="AB33" s="2"/>
      <c r="AC33" s="15"/>
      <c r="AD33" s="9"/>
      <c r="AE33" s="5"/>
      <c r="AF33" s="6"/>
      <c r="AG33" s="15"/>
      <c r="AH33" s="15"/>
      <c r="AI33" s="15"/>
      <c r="AJ33" s="15"/>
    </row>
    <row r="43" spans="1:30" ht="12.75">
      <c r="A43" s="33"/>
      <c r="H43" s="45"/>
      <c r="J43" s="57"/>
      <c r="L43" s="58"/>
      <c r="M43" s="59"/>
      <c r="N43" s="58"/>
      <c r="O43" s="59"/>
      <c r="P43" s="58"/>
      <c r="Q43" s="60"/>
      <c r="R43" s="45"/>
      <c r="S43" s="57"/>
      <c r="T43" s="49"/>
      <c r="U43" s="45"/>
      <c r="V43" s="58"/>
      <c r="W43" s="59"/>
      <c r="X43" s="58"/>
      <c r="Y43" s="59"/>
      <c r="Z43" s="58"/>
      <c r="AC43" s="60"/>
      <c r="AD43" s="58"/>
    </row>
    <row r="44" spans="1:52" ht="7.5" customHeight="1">
      <c r="A44" s="37"/>
      <c r="D44" s="61"/>
      <c r="E44" s="46"/>
      <c r="H44" s="45"/>
      <c r="I44" s="45"/>
      <c r="J44" s="58"/>
      <c r="L44" s="58"/>
      <c r="M44" s="40"/>
      <c r="N44" s="58"/>
      <c r="O44" s="40"/>
      <c r="P44" s="58"/>
      <c r="Q44" s="45"/>
      <c r="R44" s="45"/>
      <c r="S44" s="58"/>
      <c r="T44" s="62"/>
      <c r="U44" s="45"/>
      <c r="V44" s="58"/>
      <c r="W44" s="40"/>
      <c r="X44" s="58"/>
      <c r="Y44" s="40"/>
      <c r="Z44" s="58"/>
      <c r="AA44" s="46"/>
      <c r="AB44" s="46"/>
      <c r="AC44" s="45"/>
      <c r="AD44" s="58"/>
      <c r="AE44" s="46"/>
      <c r="AF44" s="46"/>
      <c r="AG44" s="46"/>
      <c r="AH44" s="46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</row>
    <row r="45" spans="1:52" ht="12.75">
      <c r="A45" s="37"/>
      <c r="D45" s="63"/>
      <c r="E45" s="46"/>
      <c r="H45" s="64"/>
      <c r="I45" s="64"/>
      <c r="J45" s="65"/>
      <c r="K45" s="66"/>
      <c r="L45" s="65"/>
      <c r="M45" s="66"/>
      <c r="N45" s="65"/>
      <c r="O45" s="66"/>
      <c r="P45" s="65"/>
      <c r="Q45" s="64"/>
      <c r="R45" s="64"/>
      <c r="S45" s="65"/>
      <c r="T45" s="66"/>
      <c r="U45" s="64"/>
      <c r="V45" s="58"/>
      <c r="W45" s="40"/>
      <c r="X45" s="58"/>
      <c r="Y45" s="40"/>
      <c r="Z45" s="58"/>
      <c r="AA45" s="46"/>
      <c r="AB45" s="46"/>
      <c r="AC45" s="45"/>
      <c r="AD45" s="58"/>
      <c r="AE45" s="46"/>
      <c r="AF45" s="46"/>
      <c r="AG45" s="46"/>
      <c r="AH45" s="46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</row>
    <row r="46" spans="1:34" s="68" customFormat="1" ht="10.5">
      <c r="A46" s="67"/>
      <c r="D46" s="69"/>
      <c r="E46" s="70"/>
      <c r="F46" s="70"/>
      <c r="G46" s="67"/>
      <c r="H46" s="54"/>
      <c r="I46" s="54"/>
      <c r="J46" s="71"/>
      <c r="K46" s="72"/>
      <c r="L46" s="71"/>
      <c r="M46" s="72"/>
      <c r="N46" s="71"/>
      <c r="O46" s="72"/>
      <c r="P46" s="71"/>
      <c r="Q46" s="73"/>
      <c r="R46" s="54"/>
      <c r="S46" s="74"/>
      <c r="T46" s="75"/>
      <c r="U46" s="54"/>
      <c r="V46" s="74"/>
      <c r="W46" s="75"/>
      <c r="X46" s="74"/>
      <c r="Y46" s="75"/>
      <c r="Z46" s="74"/>
      <c r="AA46" s="70"/>
      <c r="AB46" s="70"/>
      <c r="AC46" s="54"/>
      <c r="AD46" s="74"/>
      <c r="AE46" s="70"/>
      <c r="AF46" s="70"/>
      <c r="AG46" s="70"/>
      <c r="AH46" s="70"/>
    </row>
    <row r="47" spans="1:34" s="78" customFormat="1" ht="12.75">
      <c r="A47" s="50"/>
      <c r="B47" s="38"/>
      <c r="C47" s="34"/>
      <c r="D47" s="61"/>
      <c r="E47" s="46"/>
      <c r="F47" s="35"/>
      <c r="G47" s="76"/>
      <c r="H47" s="66"/>
      <c r="I47" s="77"/>
      <c r="J47" s="42"/>
      <c r="K47" s="66"/>
      <c r="L47" s="42"/>
      <c r="M47" s="66"/>
      <c r="N47" s="42"/>
      <c r="O47" s="66"/>
      <c r="P47" s="42"/>
      <c r="Q47" s="66"/>
      <c r="R47" s="54"/>
      <c r="S47" s="42"/>
      <c r="T47" s="53"/>
      <c r="U47" s="54"/>
      <c r="V47" s="42"/>
      <c r="W47" s="53"/>
      <c r="X47" s="42"/>
      <c r="Y47" s="53"/>
      <c r="Z47" s="42"/>
      <c r="AA47" s="55"/>
      <c r="AB47" s="52"/>
      <c r="AC47" s="64"/>
      <c r="AD47" s="42"/>
      <c r="AF47" s="57"/>
      <c r="AG47" s="57"/>
      <c r="AH47" s="79"/>
    </row>
    <row r="48" spans="1:34" s="78" customFormat="1" ht="12.75">
      <c r="A48" s="50"/>
      <c r="B48" s="38"/>
      <c r="C48" s="34"/>
      <c r="D48" s="61"/>
      <c r="E48" s="46"/>
      <c r="F48" s="35"/>
      <c r="G48" s="76"/>
      <c r="H48" s="53"/>
      <c r="I48" s="54"/>
      <c r="J48" s="42"/>
      <c r="K48" s="53"/>
      <c r="L48" s="42"/>
      <c r="M48" s="53"/>
      <c r="N48" s="42"/>
      <c r="O48" s="53"/>
      <c r="P48" s="42"/>
      <c r="Q48" s="53"/>
      <c r="R48" s="54"/>
      <c r="S48" s="42"/>
      <c r="T48" s="53"/>
      <c r="U48" s="54"/>
      <c r="V48" s="42"/>
      <c r="W48" s="53"/>
      <c r="X48" s="42"/>
      <c r="Y48" s="53"/>
      <c r="Z48" s="42"/>
      <c r="AA48" s="55"/>
      <c r="AB48" s="52"/>
      <c r="AC48" s="64"/>
      <c r="AD48" s="42"/>
      <c r="AF48" s="57"/>
      <c r="AG48" s="57"/>
      <c r="AH48" s="79"/>
    </row>
    <row r="49" spans="1:34" s="78" customFormat="1" ht="12.75">
      <c r="A49" s="50"/>
      <c r="B49" s="38"/>
      <c r="C49" s="34"/>
      <c r="D49" s="61"/>
      <c r="E49" s="46"/>
      <c r="F49" s="35"/>
      <c r="G49" s="76"/>
      <c r="H49" s="53"/>
      <c r="I49" s="54"/>
      <c r="J49" s="42"/>
      <c r="K49" s="53"/>
      <c r="L49" s="42"/>
      <c r="M49" s="53"/>
      <c r="N49" s="42"/>
      <c r="O49" s="53"/>
      <c r="P49" s="42"/>
      <c r="Q49" s="53"/>
      <c r="R49" s="54"/>
      <c r="S49" s="42"/>
      <c r="T49" s="53"/>
      <c r="U49" s="54"/>
      <c r="V49" s="42"/>
      <c r="W49" s="53"/>
      <c r="X49" s="42"/>
      <c r="Y49" s="53"/>
      <c r="Z49" s="42"/>
      <c r="AA49" s="55"/>
      <c r="AB49" s="52"/>
      <c r="AC49" s="64"/>
      <c r="AD49" s="42"/>
      <c r="AF49" s="57"/>
      <c r="AG49" s="57"/>
      <c r="AH49" s="79"/>
    </row>
    <row r="50" spans="1:34" s="78" customFormat="1" ht="12.75">
      <c r="A50" s="50"/>
      <c r="B50" s="38"/>
      <c r="C50" s="34"/>
      <c r="D50" s="61"/>
      <c r="E50" s="46"/>
      <c r="F50" s="35"/>
      <c r="G50" s="76"/>
      <c r="H50" s="53"/>
      <c r="I50" s="54"/>
      <c r="J50" s="42"/>
      <c r="K50" s="53"/>
      <c r="L50" s="42"/>
      <c r="M50" s="53"/>
      <c r="N50" s="42"/>
      <c r="O50" s="53"/>
      <c r="P50" s="42"/>
      <c r="Q50" s="66"/>
      <c r="R50" s="77"/>
      <c r="S50" s="42"/>
      <c r="T50" s="66"/>
      <c r="U50" s="77"/>
      <c r="V50" s="42"/>
      <c r="W50" s="66"/>
      <c r="X50" s="42"/>
      <c r="Y50" s="66"/>
      <c r="Z50" s="42"/>
      <c r="AA50" s="80"/>
      <c r="AB50" s="52"/>
      <c r="AC50" s="64"/>
      <c r="AD50" s="42"/>
      <c r="AF50" s="57"/>
      <c r="AG50" s="57"/>
      <c r="AH50" s="79"/>
    </row>
    <row r="51" spans="1:34" s="78" customFormat="1" ht="12.75">
      <c r="A51" s="50"/>
      <c r="B51" s="38"/>
      <c r="C51" s="34"/>
      <c r="D51" s="61"/>
      <c r="E51" s="46"/>
      <c r="F51" s="35"/>
      <c r="G51" s="76"/>
      <c r="H51" s="53"/>
      <c r="I51" s="54"/>
      <c r="J51" s="42"/>
      <c r="K51" s="53"/>
      <c r="L51" s="42"/>
      <c r="M51" s="53"/>
      <c r="N51" s="42"/>
      <c r="O51" s="53"/>
      <c r="P51" s="42"/>
      <c r="Q51" s="53"/>
      <c r="R51" s="54"/>
      <c r="S51" s="42"/>
      <c r="T51" s="53"/>
      <c r="U51" s="81"/>
      <c r="V51" s="42"/>
      <c r="W51" s="53"/>
      <c r="X51" s="42"/>
      <c r="Y51" s="53"/>
      <c r="Z51" s="42"/>
      <c r="AA51" s="55"/>
      <c r="AB51" s="52"/>
      <c r="AC51" s="64"/>
      <c r="AD51" s="42"/>
      <c r="AF51" s="57"/>
      <c r="AG51" s="57"/>
      <c r="AH51" s="79"/>
    </row>
    <row r="52" spans="1:34" s="78" customFormat="1" ht="12.75">
      <c r="A52" s="50"/>
      <c r="B52" s="38"/>
      <c r="C52" s="34"/>
      <c r="D52" s="61"/>
      <c r="E52" s="46"/>
      <c r="F52" s="35"/>
      <c r="G52" s="76"/>
      <c r="H52" s="66"/>
      <c r="I52" s="77"/>
      <c r="J52" s="42"/>
      <c r="K52" s="66"/>
      <c r="L52" s="42"/>
      <c r="M52" s="66"/>
      <c r="N52" s="42"/>
      <c r="O52" s="66"/>
      <c r="P52" s="42"/>
      <c r="Q52" s="53"/>
      <c r="R52" s="54"/>
      <c r="S52" s="42"/>
      <c r="T52" s="53"/>
      <c r="U52" s="54"/>
      <c r="V52" s="42"/>
      <c r="W52" s="53"/>
      <c r="X52" s="42"/>
      <c r="Y52" s="53"/>
      <c r="Z52" s="42"/>
      <c r="AA52" s="55"/>
      <c r="AB52" s="52"/>
      <c r="AC52" s="64"/>
      <c r="AD52" s="42"/>
      <c r="AF52" s="57"/>
      <c r="AG52" s="57"/>
      <c r="AH52" s="79"/>
    </row>
    <row r="53" spans="1:34" s="78" customFormat="1" ht="12.75">
      <c r="A53" s="50"/>
      <c r="B53" s="38"/>
      <c r="C53" s="34"/>
      <c r="D53" s="61"/>
      <c r="E53" s="46"/>
      <c r="F53" s="35"/>
      <c r="G53" s="76"/>
      <c r="H53" s="53"/>
      <c r="I53" s="54"/>
      <c r="J53" s="42"/>
      <c r="K53" s="53"/>
      <c r="L53" s="42"/>
      <c r="M53" s="53"/>
      <c r="N53" s="42"/>
      <c r="O53" s="53"/>
      <c r="P53" s="42"/>
      <c r="Q53" s="53"/>
      <c r="R53" s="54"/>
      <c r="S53" s="42"/>
      <c r="T53" s="53"/>
      <c r="U53" s="54"/>
      <c r="V53" s="42"/>
      <c r="W53" s="53"/>
      <c r="X53" s="42"/>
      <c r="Y53" s="53"/>
      <c r="Z53" s="42"/>
      <c r="AA53" s="55"/>
      <c r="AB53" s="52"/>
      <c r="AC53" s="64"/>
      <c r="AD53" s="42"/>
      <c r="AF53" s="57"/>
      <c r="AG53" s="57"/>
      <c r="AH53" s="79"/>
    </row>
    <row r="54" spans="6:31" ht="12.75">
      <c r="F54" s="36"/>
      <c r="H54" s="53"/>
      <c r="I54" s="54"/>
      <c r="K54" s="53"/>
      <c r="L54" s="54"/>
      <c r="N54" s="53"/>
      <c r="P54" s="53"/>
      <c r="R54" s="53"/>
      <c r="U54" s="53"/>
      <c r="V54" s="54"/>
      <c r="X54" s="53"/>
      <c r="Z54" s="53"/>
      <c r="AB54" s="53"/>
      <c r="AD54" s="55"/>
      <c r="AE54" s="56"/>
    </row>
    <row r="55" spans="6:31" ht="12.75">
      <c r="F55" s="36"/>
      <c r="H55" s="53"/>
      <c r="I55" s="54"/>
      <c r="K55" s="53"/>
      <c r="L55" s="54"/>
      <c r="N55" s="53"/>
      <c r="P55" s="53"/>
      <c r="R55" s="53"/>
      <c r="U55" s="53"/>
      <c r="V55" s="54"/>
      <c r="X55" s="53"/>
      <c r="Z55" s="53"/>
      <c r="AB55" s="53"/>
      <c r="AD55" s="55"/>
      <c r="AE55" s="56"/>
    </row>
    <row r="56" spans="6:31" ht="12.75">
      <c r="F56" s="36"/>
      <c r="H56" s="53"/>
      <c r="I56" s="54"/>
      <c r="K56" s="53"/>
      <c r="L56" s="54"/>
      <c r="N56" s="53"/>
      <c r="P56" s="53"/>
      <c r="R56" s="53"/>
      <c r="U56" s="53"/>
      <c r="V56" s="54"/>
      <c r="X56" s="53"/>
      <c r="Z56" s="53"/>
      <c r="AB56" s="53"/>
      <c r="AD56" s="55"/>
      <c r="AE56" s="56"/>
    </row>
    <row r="57" spans="6:31" ht="12.75">
      <c r="F57" s="36"/>
      <c r="H57" s="53"/>
      <c r="I57" s="54"/>
      <c r="K57" s="53"/>
      <c r="L57" s="54"/>
      <c r="N57" s="53"/>
      <c r="P57" s="53"/>
      <c r="R57" s="53"/>
      <c r="U57" s="53"/>
      <c r="V57" s="54"/>
      <c r="X57" s="53"/>
      <c r="Z57" s="53"/>
      <c r="AB57" s="53"/>
      <c r="AD57" s="55"/>
      <c r="AE57" s="56"/>
    </row>
    <row r="58" spans="6:31" ht="12.75">
      <c r="F58" s="36"/>
      <c r="H58" s="53"/>
      <c r="I58" s="54"/>
      <c r="K58" s="53"/>
      <c r="L58" s="54"/>
      <c r="N58" s="53"/>
      <c r="P58" s="53"/>
      <c r="R58" s="53"/>
      <c r="U58" s="53"/>
      <c r="V58" s="54"/>
      <c r="X58" s="53"/>
      <c r="Z58" s="53"/>
      <c r="AB58" s="53"/>
      <c r="AD58" s="55"/>
      <c r="AE58" s="56"/>
    </row>
    <row r="59" spans="6:31" ht="12.75">
      <c r="F59" s="36"/>
      <c r="H59" s="53"/>
      <c r="I59" s="54"/>
      <c r="K59" s="53"/>
      <c r="L59" s="54"/>
      <c r="N59" s="53"/>
      <c r="P59" s="53"/>
      <c r="R59" s="53"/>
      <c r="U59" s="53"/>
      <c r="V59" s="54"/>
      <c r="X59" s="53"/>
      <c r="Z59" s="53"/>
      <c r="AB59" s="53"/>
      <c r="AD59" s="55"/>
      <c r="AE59" s="56"/>
    </row>
    <row r="60" spans="6:31" ht="12.75">
      <c r="F60" s="36"/>
      <c r="H60" s="53"/>
      <c r="I60" s="54"/>
      <c r="K60" s="53"/>
      <c r="L60" s="54"/>
      <c r="N60" s="53"/>
      <c r="P60" s="53"/>
      <c r="R60" s="53"/>
      <c r="U60" s="53"/>
      <c r="V60" s="54"/>
      <c r="X60" s="53"/>
      <c r="Z60" s="53"/>
      <c r="AB60" s="53"/>
      <c r="AD60" s="55"/>
      <c r="AE60" s="56"/>
    </row>
    <row r="61" ht="12.75">
      <c r="F61" s="36"/>
    </row>
    <row r="62" ht="12.75">
      <c r="F62" s="36"/>
    </row>
    <row r="63" ht="12.75">
      <c r="F63" s="36"/>
    </row>
    <row r="64" ht="12.75">
      <c r="F64" s="36"/>
    </row>
    <row r="65" ht="12.75">
      <c r="F65" s="36"/>
    </row>
    <row r="66" ht="12.75">
      <c r="F66" s="36"/>
    </row>
    <row r="67" ht="12.75">
      <c r="F67" s="36"/>
    </row>
    <row r="68" ht="12.75">
      <c r="F68" s="36"/>
    </row>
    <row r="69" ht="12.75">
      <c r="F69" s="36"/>
    </row>
    <row r="70" ht="12.75">
      <c r="F70" s="36"/>
    </row>
    <row r="71" ht="12.75">
      <c r="F71" s="36"/>
    </row>
    <row r="72" ht="12.75">
      <c r="F72" s="36"/>
    </row>
    <row r="73" ht="12.75">
      <c r="F73" s="36"/>
    </row>
    <row r="74" ht="12.75">
      <c r="F74" s="36"/>
    </row>
    <row r="75" ht="12.75">
      <c r="F75" s="36"/>
    </row>
    <row r="76" ht="12.75">
      <c r="F76" s="36"/>
    </row>
    <row r="77" ht="12.75">
      <c r="F77" s="36"/>
    </row>
    <row r="78" ht="12.75">
      <c r="F78" s="36"/>
    </row>
    <row r="79" ht="12.75">
      <c r="F79" s="36"/>
    </row>
    <row r="80" ht="12.75">
      <c r="F80" s="36"/>
    </row>
    <row r="81" ht="12.75">
      <c r="F81" s="36"/>
    </row>
    <row r="82" ht="12.75">
      <c r="F82" s="36"/>
    </row>
    <row r="83" ht="12.75">
      <c r="F83" s="36"/>
    </row>
    <row r="84" ht="12.75">
      <c r="F84" s="36"/>
    </row>
    <row r="85" ht="12.75">
      <c r="F85" s="36"/>
    </row>
    <row r="86" ht="12.75">
      <c r="F86" s="36"/>
    </row>
    <row r="87" ht="12.75">
      <c r="F87" s="36"/>
    </row>
    <row r="88" ht="12.75">
      <c r="F88" s="36"/>
    </row>
    <row r="89" ht="12.75">
      <c r="F89" s="36"/>
    </row>
    <row r="90" ht="12.75">
      <c r="F90" s="36"/>
    </row>
    <row r="91" ht="12.75">
      <c r="F91" s="36"/>
    </row>
    <row r="92" ht="12.75">
      <c r="F92" s="36"/>
    </row>
    <row r="93" ht="12.75">
      <c r="F93" s="36"/>
    </row>
    <row r="94" ht="12.75">
      <c r="F94" s="36"/>
    </row>
    <row r="95" ht="12.75">
      <c r="F95" s="36"/>
    </row>
    <row r="96" ht="12.75">
      <c r="F96" s="36"/>
    </row>
    <row r="97" ht="12.75">
      <c r="F97" s="36"/>
    </row>
    <row r="98" ht="12.75">
      <c r="F98" s="36"/>
    </row>
    <row r="99" ht="12.75">
      <c r="F99" s="36"/>
    </row>
    <row r="100" ht="12.75">
      <c r="F100" s="36"/>
    </row>
    <row r="101" ht="12.75">
      <c r="F101" s="36"/>
    </row>
    <row r="102" ht="12.75">
      <c r="F102" s="36"/>
    </row>
    <row r="103" ht="12.75">
      <c r="F103" s="36"/>
    </row>
    <row r="104" ht="12.75">
      <c r="F104" s="36"/>
    </row>
    <row r="105" ht="12.75">
      <c r="F105" s="36"/>
    </row>
    <row r="106" ht="12.75">
      <c r="F106" s="36"/>
    </row>
    <row r="107" ht="12.75">
      <c r="F107" s="36"/>
    </row>
    <row r="108" ht="12.75">
      <c r="F108" s="36"/>
    </row>
    <row r="109" ht="12.75">
      <c r="F109" s="36"/>
    </row>
    <row r="110" ht="12.75">
      <c r="F110" s="36"/>
    </row>
    <row r="111" ht="12.75">
      <c r="F111" s="36"/>
    </row>
    <row r="112" ht="12.75">
      <c r="F112" s="36"/>
    </row>
    <row r="113" ht="12.75">
      <c r="F113" s="36"/>
    </row>
    <row r="114" ht="12.75">
      <c r="F114" s="36"/>
    </row>
    <row r="115" ht="12.75">
      <c r="F115" s="36"/>
    </row>
    <row r="116" ht="12.75">
      <c r="F116" s="36"/>
    </row>
    <row r="117" ht="12.75">
      <c r="F117" s="36"/>
    </row>
    <row r="118" ht="12.75">
      <c r="F118" s="36"/>
    </row>
    <row r="119" ht="12.75">
      <c r="F119" s="36"/>
    </row>
    <row r="120" ht="12.75">
      <c r="F120" s="36"/>
    </row>
    <row r="121" ht="12.75">
      <c r="F121" s="36"/>
    </row>
    <row r="122" ht="12.75">
      <c r="F122" s="36"/>
    </row>
    <row r="123" ht="12.75">
      <c r="F123" s="36"/>
    </row>
    <row r="124" ht="12.75">
      <c r="F124" s="36"/>
    </row>
    <row r="125" ht="12.75">
      <c r="F125" s="36"/>
    </row>
    <row r="126" ht="12.75">
      <c r="F126" s="36"/>
    </row>
    <row r="127" ht="12.75">
      <c r="F127" s="36"/>
    </row>
    <row r="128" ht="12.75">
      <c r="F128" s="36"/>
    </row>
    <row r="129" ht="12.75">
      <c r="F129" s="36"/>
    </row>
    <row r="130" ht="12.75">
      <c r="F130" s="36"/>
    </row>
    <row r="131" ht="12.75">
      <c r="F131" s="36"/>
    </row>
    <row r="132" ht="12.75">
      <c r="F132" s="36"/>
    </row>
    <row r="133" ht="12.75">
      <c r="F133" s="36"/>
    </row>
    <row r="134" ht="12.75">
      <c r="F134" s="36"/>
    </row>
    <row r="135" ht="12.75">
      <c r="F135" s="36"/>
    </row>
    <row r="136" ht="12.75">
      <c r="F136" s="36"/>
    </row>
    <row r="137" ht="12.75">
      <c r="F137" s="36"/>
    </row>
    <row r="138" ht="12.75">
      <c r="F138" s="36"/>
    </row>
    <row r="139" ht="12.75">
      <c r="F139" s="36"/>
    </row>
    <row r="140" ht="12.75">
      <c r="F140" s="36"/>
    </row>
    <row r="141" ht="12.75">
      <c r="F141" s="36"/>
    </row>
    <row r="142" ht="12.75">
      <c r="F142" s="36"/>
    </row>
    <row r="143" ht="12.75">
      <c r="F143" s="36"/>
    </row>
    <row r="144" ht="12.75">
      <c r="F144" s="36"/>
    </row>
    <row r="145" ht="12.75">
      <c r="F145" s="36"/>
    </row>
    <row r="146" ht="12.75">
      <c r="F146" s="36"/>
    </row>
    <row r="147" ht="12.75">
      <c r="F147" s="36"/>
    </row>
    <row r="148" ht="12.75">
      <c r="F148" s="36"/>
    </row>
    <row r="149" ht="12.75">
      <c r="F149" s="36"/>
    </row>
    <row r="150" ht="12.75">
      <c r="F150" s="36"/>
    </row>
    <row r="151" ht="12.75">
      <c r="F151" s="36"/>
    </row>
    <row r="152" ht="12.75">
      <c r="F152" s="36"/>
    </row>
    <row r="153" ht="12.75">
      <c r="F153" s="36"/>
    </row>
    <row r="154" ht="12.75">
      <c r="F154" s="36"/>
    </row>
    <row r="155" ht="12.75">
      <c r="F155" s="36"/>
    </row>
    <row r="156" ht="12.75">
      <c r="F156" s="36"/>
    </row>
    <row r="157" ht="12.75">
      <c r="F157" s="36"/>
    </row>
    <row r="158" ht="12.75">
      <c r="F158" s="36"/>
    </row>
    <row r="159" ht="12.75">
      <c r="F159" s="36"/>
    </row>
    <row r="160" ht="12.75">
      <c r="F160" s="36"/>
    </row>
    <row r="161" ht="12.75">
      <c r="F161" s="36"/>
    </row>
    <row r="162" ht="12.75">
      <c r="F162" s="36"/>
    </row>
    <row r="163" ht="12.75">
      <c r="F163" s="36"/>
    </row>
    <row r="164" ht="12.75">
      <c r="F164" s="36"/>
    </row>
    <row r="165" ht="12.75">
      <c r="F165" s="36"/>
    </row>
    <row r="166" ht="12.75">
      <c r="F166" s="36"/>
    </row>
    <row r="167" ht="12.75">
      <c r="F167" s="36"/>
    </row>
    <row r="168" ht="12.75">
      <c r="F168" s="36"/>
    </row>
    <row r="169" ht="12.75">
      <c r="F169" s="36"/>
    </row>
    <row r="170" ht="12.75">
      <c r="F170" s="36"/>
    </row>
    <row r="171" ht="12.75">
      <c r="F171" s="36"/>
    </row>
    <row r="172" ht="12.75">
      <c r="F172" s="36"/>
    </row>
    <row r="173" ht="12.75">
      <c r="F173" s="36"/>
    </row>
    <row r="174" ht="12.75">
      <c r="F174" s="36"/>
    </row>
    <row r="175" ht="12.75">
      <c r="F175" s="36"/>
    </row>
    <row r="176" ht="12.75">
      <c r="F176" s="36"/>
    </row>
    <row r="177" ht="12.75">
      <c r="F177" s="36"/>
    </row>
    <row r="178" ht="12.75">
      <c r="F178" s="36"/>
    </row>
    <row r="179" ht="12.75">
      <c r="F179" s="36"/>
    </row>
    <row r="180" ht="12.75">
      <c r="F180" s="36"/>
    </row>
    <row r="181" ht="12.75">
      <c r="F181" s="36"/>
    </row>
    <row r="182" ht="12.75">
      <c r="F182" s="36"/>
    </row>
    <row r="183" ht="12.75">
      <c r="F183" s="36"/>
    </row>
    <row r="184" ht="12.75">
      <c r="F184" s="36"/>
    </row>
    <row r="185" ht="12.75">
      <c r="F185" s="36"/>
    </row>
    <row r="186" ht="12.75">
      <c r="F186" s="36"/>
    </row>
    <row r="187" ht="12.75">
      <c r="F187" s="36"/>
    </row>
    <row r="188" ht="12.75">
      <c r="F188" s="36"/>
    </row>
    <row r="189" ht="12.75">
      <c r="F189" s="36"/>
    </row>
    <row r="190" ht="12.75">
      <c r="F190" s="36"/>
    </row>
    <row r="191" ht="12.75">
      <c r="F191" s="36"/>
    </row>
    <row r="192" ht="12.75">
      <c r="F192" s="36"/>
    </row>
    <row r="193" ht="12.75">
      <c r="F193" s="36"/>
    </row>
    <row r="194" ht="12.75">
      <c r="F194" s="36"/>
    </row>
    <row r="195" ht="12.75">
      <c r="F195" s="36"/>
    </row>
    <row r="196" ht="12.75">
      <c r="F196" s="36"/>
    </row>
    <row r="197" ht="12.75">
      <c r="F197" s="36"/>
    </row>
    <row r="198" ht="12.75">
      <c r="F198" s="36"/>
    </row>
    <row r="199" ht="12.75">
      <c r="F199" s="36"/>
    </row>
    <row r="200" ht="12.75">
      <c r="F200" s="36"/>
    </row>
    <row r="201" ht="12.75">
      <c r="F201" s="36"/>
    </row>
    <row r="202" ht="12.75">
      <c r="F202" s="36"/>
    </row>
    <row r="203" ht="12.75">
      <c r="F203" s="36"/>
    </row>
    <row r="204" ht="12.75">
      <c r="F204" s="36"/>
    </row>
    <row r="205" ht="12.75">
      <c r="F205" s="36"/>
    </row>
    <row r="206" ht="12.75">
      <c r="F206" s="36"/>
    </row>
    <row r="207" ht="12.75">
      <c r="F207" s="36"/>
    </row>
    <row r="208" ht="12.75">
      <c r="F208" s="36"/>
    </row>
    <row r="209" ht="12.75">
      <c r="F209" s="36"/>
    </row>
    <row r="210" ht="12.75">
      <c r="F210" s="36"/>
    </row>
    <row r="211" ht="12.75">
      <c r="F211" s="36"/>
    </row>
    <row r="212" ht="12.75">
      <c r="F212" s="36"/>
    </row>
    <row r="213" ht="12.75">
      <c r="F213" s="36"/>
    </row>
    <row r="214" ht="12.75">
      <c r="F214" s="36"/>
    </row>
    <row r="215" ht="12.75">
      <c r="F215" s="36"/>
    </row>
    <row r="216" ht="12.75">
      <c r="F216" s="36"/>
    </row>
    <row r="217" ht="12.75">
      <c r="F217" s="36"/>
    </row>
    <row r="218" ht="12.75">
      <c r="F218" s="36"/>
    </row>
    <row r="219" ht="12.75">
      <c r="F219" s="36"/>
    </row>
    <row r="220" ht="12.75">
      <c r="F220" s="36"/>
    </row>
    <row r="221" ht="12.75">
      <c r="F221" s="36"/>
    </row>
    <row r="222" ht="12.75">
      <c r="F222" s="36"/>
    </row>
    <row r="223" ht="12.75">
      <c r="F223" s="36"/>
    </row>
    <row r="224" ht="12.75">
      <c r="F224" s="36"/>
    </row>
    <row r="225" ht="12.75">
      <c r="F225" s="36"/>
    </row>
    <row r="226" ht="12.75">
      <c r="F226" s="36"/>
    </row>
    <row r="227" ht="12.75">
      <c r="F227" s="36"/>
    </row>
    <row r="228" ht="12.75">
      <c r="F228" s="36"/>
    </row>
    <row r="229" ht="12.75">
      <c r="F229" s="36"/>
    </row>
    <row r="230" ht="12.75">
      <c r="F230" s="36"/>
    </row>
    <row r="231" ht="12.75">
      <c r="F231" s="36"/>
    </row>
    <row r="232" ht="12.75">
      <c r="F232" s="36"/>
    </row>
    <row r="233" ht="12.75">
      <c r="F233" s="36"/>
    </row>
    <row r="234" ht="12.75">
      <c r="F234" s="36"/>
    </row>
    <row r="235" ht="12.75">
      <c r="F235" s="36"/>
    </row>
    <row r="236" ht="12.75">
      <c r="F236" s="36"/>
    </row>
    <row r="237" ht="12.75">
      <c r="F237" s="36"/>
    </row>
    <row r="238" ht="12.75">
      <c r="F238" s="36"/>
    </row>
    <row r="239" ht="12.75">
      <c r="F239" s="36"/>
    </row>
    <row r="240" ht="12.75">
      <c r="F240" s="36"/>
    </row>
    <row r="241" ht="12.75">
      <c r="F241" s="36"/>
    </row>
    <row r="242" ht="12.75">
      <c r="F242" s="36"/>
    </row>
    <row r="243" ht="12.75">
      <c r="F243" s="36"/>
    </row>
    <row r="244" ht="12.75">
      <c r="F244" s="36"/>
    </row>
    <row r="245" ht="12.75">
      <c r="F245" s="36"/>
    </row>
    <row r="246" ht="12.75">
      <c r="F246" s="36"/>
    </row>
    <row r="247" ht="12.75">
      <c r="F247" s="36"/>
    </row>
    <row r="248" ht="12.75">
      <c r="F248" s="36"/>
    </row>
    <row r="249" ht="12.75">
      <c r="F249" s="36"/>
    </row>
    <row r="250" ht="12.75">
      <c r="F250" s="36"/>
    </row>
    <row r="251" ht="12.75">
      <c r="F251" s="36"/>
    </row>
    <row r="252" ht="12.75">
      <c r="F252" s="36"/>
    </row>
    <row r="253" ht="12.75">
      <c r="F253" s="36"/>
    </row>
    <row r="254" ht="12.75">
      <c r="F254" s="36"/>
    </row>
    <row r="255" ht="12.75">
      <c r="F255" s="36"/>
    </row>
    <row r="256" ht="12.75">
      <c r="F256" s="36"/>
    </row>
    <row r="257" ht="12.75">
      <c r="F257" s="36"/>
    </row>
    <row r="258" ht="12.75">
      <c r="F258" s="36"/>
    </row>
    <row r="259" ht="12.75">
      <c r="F259" s="36"/>
    </row>
    <row r="260" ht="12.75">
      <c r="F260" s="36"/>
    </row>
    <row r="261" ht="12.75">
      <c r="F261" s="36"/>
    </row>
    <row r="262" ht="12.75">
      <c r="F262" s="36"/>
    </row>
    <row r="263" ht="12.75">
      <c r="F263" s="36"/>
    </row>
    <row r="264" ht="12.75">
      <c r="F264" s="36"/>
    </row>
    <row r="265" ht="12.75">
      <c r="F265" s="36"/>
    </row>
    <row r="266" ht="12.75">
      <c r="F266" s="36"/>
    </row>
    <row r="267" ht="12.75">
      <c r="F267" s="36"/>
    </row>
    <row r="268" ht="12.75">
      <c r="F268" s="36"/>
    </row>
    <row r="269" ht="12.75">
      <c r="F269" s="36"/>
    </row>
    <row r="270" ht="12.75">
      <c r="F270" s="36"/>
    </row>
    <row r="271" ht="12.75">
      <c r="F271" s="36"/>
    </row>
    <row r="272" ht="12.75">
      <c r="F272" s="36"/>
    </row>
    <row r="273" ht="12.75">
      <c r="F273" s="36"/>
    </row>
    <row r="274" ht="12.75">
      <c r="F274" s="36"/>
    </row>
    <row r="275" ht="12.75">
      <c r="F275" s="36"/>
    </row>
    <row r="276" ht="12.75">
      <c r="F276" s="36"/>
    </row>
    <row r="277" ht="12.75">
      <c r="F277" s="36"/>
    </row>
    <row r="278" ht="12.75">
      <c r="F278" s="36"/>
    </row>
    <row r="279" ht="12.75">
      <c r="F279" s="36"/>
    </row>
    <row r="280" ht="12.75">
      <c r="F280" s="36"/>
    </row>
    <row r="281" ht="12.75">
      <c r="F281" s="36"/>
    </row>
    <row r="282" ht="12.75">
      <c r="F282" s="36"/>
    </row>
    <row r="283" ht="12.75">
      <c r="F283" s="36"/>
    </row>
    <row r="284" ht="12.75">
      <c r="F284" s="36"/>
    </row>
    <row r="285" ht="12.75">
      <c r="F285" s="36"/>
    </row>
    <row r="286" ht="12.75">
      <c r="F286" s="36"/>
    </row>
    <row r="287" ht="12.75">
      <c r="F287" s="36"/>
    </row>
    <row r="288" ht="12.75">
      <c r="F288" s="36"/>
    </row>
    <row r="289" ht="12.75">
      <c r="F289" s="36"/>
    </row>
    <row r="290" ht="12.75">
      <c r="F290" s="36"/>
    </row>
    <row r="291" ht="12.75">
      <c r="F291" s="36"/>
    </row>
    <row r="292" ht="12.75">
      <c r="F292" s="36"/>
    </row>
    <row r="293" ht="12.75">
      <c r="F293" s="36"/>
    </row>
    <row r="294" ht="12.75">
      <c r="F294" s="36"/>
    </row>
    <row r="295" ht="12.75">
      <c r="F295" s="36"/>
    </row>
    <row r="296" ht="12.75">
      <c r="F296" s="36"/>
    </row>
    <row r="297" ht="12.75">
      <c r="F297" s="36"/>
    </row>
    <row r="298" ht="12.75">
      <c r="F298" s="36"/>
    </row>
    <row r="299" ht="12.75">
      <c r="F299" s="36"/>
    </row>
    <row r="300" ht="12.75">
      <c r="F300" s="36"/>
    </row>
    <row r="301" ht="12.75">
      <c r="F301" s="36"/>
    </row>
  </sheetData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&amp;L&amp;"Arial,Tučné"Přebor Pardubického a Královéhradeckého kraje ve vícebojích&amp;R&amp;"Arial,Tučné"&amp;12Litomyšl 10.10.2004
</oddHeader>
    <oddFooter>&amp;LVýsledky zpracoval Mgr.Vladimír Novotný&amp;C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Václav Klvaňa</dc:creator>
  <cp:keywords/>
  <dc:description/>
  <cp:lastModifiedBy>pavel</cp:lastModifiedBy>
  <cp:lastPrinted>2004-10-11T10:07:35Z</cp:lastPrinted>
  <dcterms:created xsi:type="dcterms:W3CDTF">2000-12-21T11:31:54Z</dcterms:created>
  <dcterms:modified xsi:type="dcterms:W3CDTF">2004-10-13T22:38:07Z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-28594013</vt:i4>
  </property>
  <property fmtid="{D5CDD505-2E9C-101B-9397-08002B2CF9AE}" pid="3" name="_EmailSubject">
    <vt:lpwstr/>
  </property>
  <property fmtid="{D5CDD505-2E9C-101B-9397-08002B2CF9AE}" pid="4" name="_AuthorEmail">
    <vt:lpwstr>vladimir.novotny@litomysl.cz</vt:lpwstr>
  </property>
  <property fmtid="{D5CDD505-2E9C-101B-9397-08002B2CF9AE}" pid="5" name="_AuthorEmailDisplayName">
    <vt:lpwstr>Novotny Vladimir, Mesto Litomysl</vt:lpwstr>
  </property>
</Properties>
</file>